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omments4.xml" ContentType="application/vnd.openxmlformats-officedocument.spreadsheetml.comments+xml"/>
  <Override PartName="/xl/tables/table10.xml" ContentType="application/vnd.openxmlformats-officedocument.spreadsheetml.table+xml"/>
  <Override PartName="/xl/comments5.xml" ContentType="application/vnd.openxmlformats-officedocument.spreadsheetml.comments+xml"/>
  <Override PartName="/xl/tables/table11.xml" ContentType="application/vnd.openxmlformats-officedocument.spreadsheetml.table+xml"/>
  <Override PartName="/xl/comments6.xml" ContentType="application/vnd.openxmlformats-officedocument.spreadsheetml.comments+xml"/>
  <Override PartName="/xl/drawings/drawing1.xml" ContentType="application/vnd.openxmlformats-officedocument.drawing+xml"/>
  <Override PartName="/xl/tables/table12.xml" ContentType="application/vnd.openxmlformats-officedocument.spreadsheetml.table+xml"/>
  <Override PartName="/xl/comments7.xml" ContentType="application/vnd.openxmlformats-officedocument.spreadsheetml.comments+xml"/>
  <Override PartName="/xl/tables/table13.xml" ContentType="application/vnd.openxmlformats-officedocument.spreadsheetml.table+xml"/>
  <Override PartName="/xl/comments8.xml" ContentType="application/vnd.openxmlformats-officedocument.spreadsheetml.comments+xml"/>
  <Override PartName="/xl/tables/table14.xml" ContentType="application/vnd.openxmlformats-officedocument.spreadsheetml.table+xml"/>
  <Override PartName="/xl/comments9.xml" ContentType="application/vnd.openxmlformats-officedocument.spreadsheetml.comments+xml"/>
  <Override PartName="/xl/tables/table15.xml" ContentType="application/vnd.openxmlformats-officedocument.spreadsheetml.table+xml"/>
  <Override PartName="/xl/comments10.xml" ContentType="application/vnd.openxmlformats-officedocument.spreadsheetml.comments+xml"/>
  <Override PartName="/xl/drawings/drawing2.xml" ContentType="application/vnd.openxmlformats-officedocument.drawing+xml"/>
  <Override PartName="/xl/tables/table16.xml" ContentType="application/vnd.openxmlformats-officedocument.spreadsheetml.table+xml"/>
  <Override PartName="/xl/comments11.xml" ContentType="application/vnd.openxmlformats-officedocument.spreadsheetml.comments+xml"/>
  <Override PartName="/xl/tables/table17.xml" ContentType="application/vnd.openxmlformats-officedocument.spreadsheetml.table+xml"/>
  <Override PartName="/xl/comments12.xml" ContentType="application/vnd.openxmlformats-officedocument.spreadsheetml.comments+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adria\Documents\CECCAR\CECCAR 2026\"/>
    </mc:Choice>
  </mc:AlternateContent>
  <xr:revisionPtr revIDLastSave="0" documentId="13_ncr:1_{9CBD4706-D29C-4B06-B9DB-E1E5D46739B7}" xr6:coauthVersionLast="47" xr6:coauthVersionMax="47" xr10:uidLastSave="{00000000-0000-0000-0000-000000000000}"/>
  <bookViews>
    <workbookView xWindow="-110" yWindow="-110" windowWidth="19420" windowHeight="10300" tabRatio="834" firstSheet="2" activeTab="18" xr2:uid="{00000000-000D-0000-FFFF-FFFF00000000}"/>
  </bookViews>
  <sheets>
    <sheet name="D406" sheetId="3" r:id="rId1"/>
    <sheet name="1" sheetId="32" r:id="rId2"/>
    <sheet name="2.1" sheetId="4" r:id="rId3"/>
    <sheet name="2.3" sheetId="5" r:id="rId4"/>
    <sheet name="2.4" sheetId="6" r:id="rId5"/>
    <sheet name="2.5" sheetId="7" r:id="rId6"/>
    <sheet name="2.6" sheetId="8" r:id="rId7"/>
    <sheet name="2.7" sheetId="9" r:id="rId8"/>
    <sheet name="2.8" sheetId="10" r:id="rId9"/>
    <sheet name="2.9" sheetId="11" r:id="rId10"/>
    <sheet name="2.10" sheetId="12" r:id="rId11"/>
    <sheet name="2.11" sheetId="13" r:id="rId12"/>
    <sheet name="2.12" sheetId="14" r:id="rId13"/>
    <sheet name="3" sheetId="15" r:id="rId14"/>
    <sheet name="4.1" sheetId="16" r:id="rId15"/>
    <sheet name="4.2" sheetId="17" r:id="rId16"/>
    <sheet name="4.3" sheetId="18" r:id="rId17"/>
    <sheet name="4.4" sheetId="19" r:id="rId18"/>
    <sheet name="4.5" sheetId="20" r:id="rId19"/>
    <sheet name="PRO RATA" sheetId="31" r:id="rId20"/>
    <sheet name="TVA" sheetId="24" r:id="rId21"/>
    <sheet name="WHT" sheetId="29" r:id="rId22"/>
  </sheets>
  <definedNames>
    <definedName name="_xlnm._FilterDatabase" localSheetId="10" hidden="1">'2.10'!#REF!</definedName>
    <definedName name="_xlnm._FilterDatabase" localSheetId="12" hidden="1">'2.12'!$A$2:$AH$2</definedName>
    <definedName name="_xlnm._FilterDatabase" localSheetId="21" hidden="1">WHT!$A$1:$H$124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 i="17" l="1"/>
  <c r="AB8" i="17"/>
  <c r="AB9" i="17"/>
  <c r="AB10" i="17"/>
  <c r="AB11" i="17"/>
  <c r="AB12" i="17"/>
  <c r="AB13" i="17"/>
  <c r="AB14" i="17"/>
  <c r="AB15" i="17"/>
  <c r="AB6" i="17"/>
  <c r="AB6" i="16"/>
  <c r="AB7" i="16"/>
  <c r="AB8" i="16"/>
  <c r="AB9" i="16"/>
  <c r="AA7" i="16"/>
  <c r="T143" i="15"/>
  <c r="T144" i="15"/>
  <c r="T145" i="15"/>
  <c r="T146" i="15"/>
  <c r="T147" i="15"/>
  <c r="T148" i="15"/>
  <c r="T149" i="15"/>
  <c r="T150" i="15"/>
  <c r="T151" i="15"/>
  <c r="T152" i="15"/>
  <c r="T153" i="15"/>
  <c r="T154" i="15"/>
  <c r="T155" i="15"/>
  <c r="T156" i="15"/>
  <c r="T157" i="15"/>
  <c r="T158" i="15"/>
  <c r="T137" i="15"/>
  <c r="T138" i="15"/>
  <c r="T139" i="15"/>
  <c r="T140" i="15"/>
  <c r="T141" i="15"/>
  <c r="T142" i="15"/>
  <c r="T136" i="15"/>
  <c r="N115" i="15"/>
  <c r="R111" i="15"/>
  <c r="R106" i="15"/>
  <c r="R86" i="15"/>
  <c r="R49" i="15"/>
  <c r="R45" i="15"/>
  <c r="R28" i="15"/>
  <c r="R23" i="15"/>
  <c r="R21" i="15"/>
  <c r="O25" i="15" l="1"/>
  <c r="F24" i="4"/>
  <c r="G24" i="4"/>
  <c r="H24" i="4"/>
  <c r="E24" i="4"/>
  <c r="T187" i="15"/>
  <c r="T188" i="15"/>
  <c r="T189" i="15"/>
  <c r="T191" i="15"/>
  <c r="T192" i="15"/>
  <c r="T193" i="15"/>
  <c r="T194" i="15"/>
  <c r="T195" i="15"/>
  <c r="T196" i="15"/>
  <c r="T198" i="15"/>
  <c r="T199" i="15"/>
  <c r="T200" i="15"/>
  <c r="T201" i="15"/>
  <c r="T202" i="15"/>
  <c r="T203" i="15"/>
  <c r="T204" i="15"/>
  <c r="T205" i="15"/>
  <c r="T206" i="15"/>
  <c r="T207" i="15"/>
  <c r="T208" i="15"/>
  <c r="T209" i="15"/>
  <c r="T210" i="15"/>
  <c r="T211" i="15"/>
  <c r="T212" i="15"/>
  <c r="T213" i="15"/>
  <c r="T214" i="15"/>
  <c r="T215" i="15"/>
  <c r="T216" i="15"/>
  <c r="T217" i="15"/>
  <c r="T218" i="15"/>
  <c r="T219" i="15"/>
  <c r="T220" i="15"/>
  <c r="T221" i="15"/>
  <c r="T222" i="15"/>
  <c r="T223" i="15"/>
  <c r="T224" i="15"/>
  <c r="T225" i="15"/>
  <c r="T226" i="15"/>
  <c r="T179" i="15"/>
  <c r="T180" i="15"/>
  <c r="T181" i="15"/>
  <c r="T182" i="15"/>
  <c r="T183" i="15"/>
  <c r="T184" i="15"/>
  <c r="T178" i="15"/>
  <c r="T177" i="15"/>
  <c r="T5"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102" i="15"/>
  <c r="T103" i="15"/>
  <c r="T104" i="15"/>
  <c r="T105" i="15"/>
  <c r="T106" i="15"/>
  <c r="T107" i="15"/>
  <c r="T108" i="15"/>
  <c r="T109" i="15"/>
  <c r="T110" i="15"/>
  <c r="T111" i="15"/>
  <c r="T112" i="15"/>
  <c r="T113" i="15"/>
  <c r="T114" i="15"/>
  <c r="T115" i="15"/>
  <c r="T116" i="15"/>
  <c r="T117" i="15"/>
  <c r="T118" i="15"/>
  <c r="T119" i="15"/>
  <c r="T120" i="15"/>
  <c r="T121" i="15"/>
  <c r="T122" i="15"/>
  <c r="T123" i="15"/>
  <c r="T124" i="15"/>
  <c r="T125" i="15"/>
  <c r="T126" i="15"/>
  <c r="T127" i="15"/>
  <c r="T128" i="15"/>
  <c r="T129" i="15"/>
  <c r="T130" i="15"/>
  <c r="T131" i="15"/>
  <c r="T132" i="15"/>
  <c r="T133" i="15"/>
  <c r="T134" i="15"/>
  <c r="T135" i="15"/>
  <c r="T159" i="15"/>
  <c r="T160" i="15"/>
  <c r="T161" i="15"/>
  <c r="T162" i="15"/>
  <c r="T163" i="15"/>
  <c r="T164" i="15"/>
  <c r="T165" i="15"/>
  <c r="T166" i="15"/>
  <c r="T167" i="15"/>
  <c r="T168" i="15"/>
  <c r="T169" i="15"/>
  <c r="T170" i="15"/>
  <c r="T171" i="15"/>
  <c r="T172" i="15"/>
  <c r="T173" i="15"/>
  <c r="T174" i="15"/>
  <c r="T175" i="15"/>
  <c r="T176" i="15"/>
  <c r="T6" i="15"/>
  <c r="T7" i="15"/>
  <c r="T8" i="15"/>
  <c r="T9" i="15"/>
  <c r="J15" i="18"/>
  <c r="J7" i="18"/>
  <c r="J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F4" authorId="0" shapeId="0" xr:uid="{A75A923B-36B9-448E-B491-EC1421BB68DD}">
      <text>
        <r>
          <rPr>
            <b/>
            <sz val="9"/>
            <color indexed="81"/>
            <rFont val="Tahoma"/>
            <family val="2"/>
          </rPr>
          <t>Jarvis:</t>
        </r>
        <r>
          <rPr>
            <sz val="9"/>
            <color indexed="81"/>
            <rFont val="Tahoma"/>
            <family val="2"/>
          </rPr>
          <t xml:space="preserve">
Cod unic pentru client este format astfel: tip (două cifre zecimale) urmat de codul unic al clientului, după cum urmează:
1. 00 urmat de CUI - unde tipul este 00, iar CUI este codul unic de identificare  pentru operatorii economici înregistrați în România. Codul este un număr întreg zecimal, cu 1 până la 9 cifre, urmat de o cifră de control - Exemplu: 004221306 - pentru Ministerul Finantelor Publice
Atenție! Nu se trece și atributul fiscal ”RO” pentru plătitorii de TVA
2. 01 urmat de codul de țară (conform ISO 3166-1 - 2 litere) și de Codul unic de identificare pentru TVA din statul membru respectiv- pentru operatorii economici din statele membre ale UE, mai puțin România, verificate conform sistemului VIES (VAT Information Exchange System) - Exemplu: 01EL123456789 sau 01HU12345678
3. 02 urmat de codul de țară și de codul unic de identificare pentru TVA din statul respectiv, care nu este nici România, nici stat membru UE - pentru operatorii economici din alte state care nu sunt România sau membre UE - Exemplu: 02TK123005284
4. 03 urmat de CNP pentru persoane fizice cetățeni români sau 03 urmat de codul unic personal pentru persoane fizice rezidente în România (același format cu CNP-ul, dar la care prima cifra este 7 sau 8) sau NIF-ul persoanelor fizice nerezidente
5. 04 urmat de cod client asociat în mod unic de către operatorul economic, pentru pers. fizice care nu își declară CNP-ul pe tranzacții (exemplu: comerț online).
6. 05 urmat de codul de țară și de cod client asociat în mod unic de către operatorul economic - pentru operatorii economici care nu sunt înregistrați în scopuri de TVA din statele membre ale UE, mai puțin România 
7. 06 urmat de codul de țară și de cod client asociat în mod unic de către operatorul economic - pentru operatorii economici care nu sunt înregistrați în scopuri de TVA din statele non-UE
8. 08 urmat de 13 cifre zero (080000000000000) pentru clienții care NU SE IDENTIFICĂ cu cod fiscal în tranzacțiile de la punctele de vânzare, precum stații de distribuție de carburanți-lubrefianți sau magazine cu vânzare în detaliu. Acest cod este utilizat NUMAI pentru astfel de tranzacții și nu este un inlocuitor universal în raportarea facturilor și plăților, etc. Acest cod NU SE UTILIZEAZĂ pentru elementul SupplierID - deoarece identitatea furnizorului pe bază de cod fiscal este mereu cunoscută        
9. 09 urmat de NIF pentru persoane juridice nerezidente inregistrate in Romania;  
10. 10 urmat de codul de tara si de codul unic alocat in cazul societatilor bancare pentru clientii persoane juridice nerezidente care nu se regasesc in categoria 01,02,05,06 si 09;                 
11. 11 urmat de codul de tara si de codul unic alocat in cazul societatilor bancare pentru clientii persoane fizice nerezidente care nu se regasesc in categoria 03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Jarvis</author>
    <author>Dell</author>
  </authors>
  <commentList>
    <comment ref="A4" authorId="0" shapeId="0" xr:uid="{1970673D-4EB6-4FCE-87D9-ECBA033615D2}">
      <text>
        <r>
          <rPr>
            <b/>
            <sz val="9"/>
            <color indexed="81"/>
            <rFont val="Tahoma"/>
            <family val="2"/>
          </rPr>
          <t>Jarvis:</t>
        </r>
        <r>
          <rPr>
            <sz val="9"/>
            <color indexed="81"/>
            <rFont val="Tahoma"/>
            <family val="2"/>
          </rPr>
          <t xml:space="preserve">
SD.P.5Payment ref no. se completează cu un identificator unic pentru
plata respectivă, așa cum este el înregistrat în evidențele contribuabilului plătitor. Numărul plății este
unic în evidența contribuabilului raportor. Utilizarea unui singur număr pentru înregistrarea unei plăți
și / sau a unei încasări nu generează erori la verificarea fișierului standard de control fiscal</t>
        </r>
      </text>
    </comment>
    <comment ref="I4" authorId="1" shapeId="0" xr:uid="{F0FBB13A-B40C-4618-B2CC-BD19A9FD83DB}">
      <text>
        <r>
          <rPr>
            <b/>
            <sz val="9"/>
            <color indexed="81"/>
            <rFont val="Tahoma"/>
            <family val="2"/>
          </rPr>
          <t>Jarvis:</t>
        </r>
        <r>
          <rPr>
            <sz val="9"/>
            <color indexed="81"/>
            <rFont val="Tahoma"/>
            <family val="2"/>
          </rPr>
          <t xml:space="preserve">
In sectiunea Source Documents subsectiunea Payments, elementul DebitCreditIndicator se raportează din punct de vedere al contului aferent liniei din documentul de plată/încasare (exemplu: plata către furnizor, încasare de la client, plata de comision bancar, plata de dobândă, etc). Astfel in cazul unei încasări se raportează D (debit) iar in cazul unei plăti se raportează C (credit).</t>
        </r>
      </text>
    </comment>
    <comment ref="N7" authorId="1" shapeId="0" xr:uid="{5214C520-B59B-4E94-B6A6-A6E730E3093B}">
      <text>
        <r>
          <rPr>
            <b/>
            <sz val="9"/>
            <color indexed="81"/>
            <rFont val="Tahoma"/>
            <family val="2"/>
          </rPr>
          <t>Jarvis:</t>
        </r>
        <r>
          <rPr>
            <sz val="9"/>
            <color indexed="81"/>
            <rFont val="Tahoma"/>
            <family val="2"/>
          </rPr>
          <t xml:space="preserve">
Comision fara WHT conform Conventie de evitare a dublei impuneri.</t>
        </r>
      </text>
    </comment>
    <comment ref="G8" authorId="1" shapeId="0" xr:uid="{F25DD394-32C9-497E-8D4D-2C7EFD59B3D2}">
      <text>
        <r>
          <rPr>
            <b/>
            <sz val="9"/>
            <color indexed="81"/>
            <rFont val="Tahoma"/>
            <family val="2"/>
          </rPr>
          <t>Jarvis:</t>
        </r>
        <r>
          <rPr>
            <sz val="9"/>
            <color indexed="81"/>
            <rFont val="Tahoma"/>
            <family val="2"/>
          </rPr>
          <t xml:space="preserve">
ID contribuabil raportor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Jarvis</author>
    <author>Dell</author>
  </authors>
  <commentList>
    <comment ref="A3" authorId="0" shapeId="0" xr:uid="{516EFC6A-F82D-4D49-90B7-8178AB008B9E}">
      <text>
        <r>
          <rPr>
            <b/>
            <sz val="9"/>
            <color indexed="81"/>
            <rFont val="Tahoma"/>
            <family val="2"/>
          </rPr>
          <t>Jarvis:</t>
        </r>
        <r>
          <rPr>
            <sz val="9"/>
            <color indexed="81"/>
            <rFont val="Tahoma"/>
            <family val="2"/>
          </rPr>
          <t xml:space="preserve">
Elementul SD.MG.5 Movement reference reprezintă un număr de referință unic al mișcării de stoc respective</t>
        </r>
      </text>
    </comment>
    <comment ref="I3" authorId="0" shapeId="0" xr:uid="{D290CF8B-A8C7-4814-944B-E8B0CCA485F1}">
      <text>
        <r>
          <rPr>
            <b/>
            <sz val="9"/>
            <color indexed="81"/>
            <rFont val="Tahoma"/>
            <family val="2"/>
          </rPr>
          <t>Jarvis:</t>
        </r>
        <r>
          <rPr>
            <sz val="9"/>
            <color indexed="81"/>
            <rFont val="Tahoma"/>
            <family val="2"/>
          </rPr>
          <t xml:space="preserve">
Referință încrucișată la înregistrarea GL. Poate conține multe valori diferite pentru a identifica tranzacția. Acesta ar putea include centre de cost, cum ar fi societatea, divizia, regiunea, grupul și sucursala /departamentul.</t>
        </r>
      </text>
    </comment>
    <comment ref="J3" authorId="0" shapeId="0" xr:uid="{6FAD23F3-5C90-4F31-86B1-E2CCA8978C26}">
      <text>
        <r>
          <rPr>
            <b/>
            <sz val="9"/>
            <color indexed="81"/>
            <rFont val="Tahoma"/>
            <family val="2"/>
          </rPr>
          <t>Jarvis:</t>
        </r>
        <r>
          <rPr>
            <sz val="9"/>
            <color indexed="81"/>
            <rFont val="Tahoma"/>
            <family val="2"/>
          </rPr>
          <t xml:space="preserve">
Pentru tranzacțiile si liniile corespunzătoare din sub-secțiunea 4.4.Movement of Goods care nu reprezintă
ieșiri către clienți sau intrări de la furnizori, în câmpurile “SupplierID” si “CustomerID” se va completa codul
unic al contribuabilului raportor.</t>
        </r>
      </text>
    </comment>
    <comment ref="J12" authorId="1" shapeId="0" xr:uid="{90A8C359-2209-4CCE-A438-228F01D4222F}">
      <text>
        <r>
          <rPr>
            <b/>
            <sz val="9"/>
            <color indexed="81"/>
            <rFont val="Tahoma"/>
            <family val="2"/>
          </rPr>
          <t xml:space="preserve">Jarvis:
</t>
        </r>
        <r>
          <rPr>
            <sz val="9"/>
            <color indexed="81"/>
            <rFont val="Tahoma"/>
            <family val="2"/>
          </rPr>
          <t>ID contribuabil raportor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A3" authorId="0" shapeId="0" xr:uid="{3D200B4D-EA54-43ED-ACBA-00C70C903762}">
      <text>
        <r>
          <rPr>
            <b/>
            <sz val="9"/>
            <color indexed="81"/>
            <rFont val="Tahoma"/>
            <family val="2"/>
          </rPr>
          <t>Jarvis:</t>
        </r>
        <r>
          <rPr>
            <sz val="9"/>
            <color indexed="81"/>
            <rFont val="Tahoma"/>
            <family val="2"/>
          </rPr>
          <t xml:space="preserve">
SD.AT.3 AssetTransactionID - se va raporta numărul tranzacției în registrul de mijloace fixe</t>
        </r>
      </text>
    </comment>
    <comment ref="B3" authorId="0" shapeId="0" xr:uid="{F69F8E1A-9817-4307-B69A-7F11C01C6DC2}">
      <text>
        <r>
          <rPr>
            <b/>
            <sz val="9"/>
            <color indexed="81"/>
            <rFont val="Tahoma"/>
            <family val="2"/>
          </rPr>
          <t>Jarvis:</t>
        </r>
        <r>
          <rPr>
            <sz val="9"/>
            <color indexed="81"/>
            <rFont val="Tahoma"/>
            <family val="2"/>
          </rPr>
          <t xml:space="preserve">
SD.AT.4 AssetID – se va raporta numărul de inventar al mijlocului fix</t>
        </r>
      </text>
    </comment>
    <comment ref="C3" authorId="0" shapeId="0" xr:uid="{C4957BDC-27F3-4C18-9F75-C30164E3C93F}">
      <text>
        <r>
          <rPr>
            <b/>
            <sz val="9"/>
            <color indexed="81"/>
            <rFont val="Tahoma"/>
            <family val="2"/>
          </rPr>
          <t>Jarvis:</t>
        </r>
        <r>
          <rPr>
            <sz val="9"/>
            <color indexed="81"/>
            <rFont val="Tahoma"/>
            <family val="2"/>
          </rPr>
          <t xml:space="preserve">
SD.AT.5 AssetTransactionType – se utilizează codificările corespunzătoare conform nomenclatorului
Nomenclator imobilizări. Completarea acestui câmp cu valori diferite de cele din Nomenclator conduce la
semnalarea unei erori fatale, cu rejectarea decaratiei informative D406. In cazul in care categoriile furnizate nu
acopera toate tipurile de tranzactii asupra activelor utilizate de contribuabili, pentru cele care nu exista o
corespondenta se va utiliza 130-Alte tranzacții.</t>
        </r>
      </text>
    </comment>
    <comment ref="D3" authorId="0" shapeId="0" xr:uid="{84D50C9F-3315-4F54-83B0-F4232877EB2D}">
      <text>
        <r>
          <rPr>
            <b/>
            <sz val="9"/>
            <color indexed="81"/>
            <rFont val="Tahoma"/>
            <family val="2"/>
          </rPr>
          <t>Jarvis:</t>
        </r>
        <r>
          <rPr>
            <sz val="9"/>
            <color indexed="81"/>
            <rFont val="Tahoma"/>
            <family val="2"/>
          </rPr>
          <t xml:space="preserve">
SD.AT.6 Description – se va raporta descrierea tranzacției cu mijloace fixe</t>
        </r>
      </text>
    </comment>
    <comment ref="E3" authorId="0" shapeId="0" xr:uid="{FC8EA0DB-7B8F-4997-9589-5BD1C06E3657}">
      <text>
        <r>
          <rPr>
            <b/>
            <sz val="9"/>
            <color indexed="81"/>
            <rFont val="Tahoma"/>
            <family val="2"/>
          </rPr>
          <t>Jarvis:</t>
        </r>
        <r>
          <rPr>
            <sz val="9"/>
            <color indexed="81"/>
            <rFont val="Tahoma"/>
            <family val="2"/>
          </rPr>
          <t xml:space="preserve">
SD.AT.7 AssetTransactionDate – se va raporta data tranzacției</t>
        </r>
      </text>
    </comment>
    <comment ref="J3" authorId="0" shapeId="0" xr:uid="{A52F48D4-A596-4CA7-B5C7-255D5BE8F3EA}">
      <text>
        <r>
          <rPr>
            <b/>
            <sz val="9"/>
            <color indexed="81"/>
            <rFont val="Tahoma"/>
            <family val="2"/>
          </rPr>
          <t>Jarvis:</t>
        </r>
        <r>
          <rPr>
            <sz val="9"/>
            <color indexed="81"/>
            <rFont val="Tahoma"/>
            <family val="2"/>
          </rPr>
          <t xml:space="preserve">
SD.AT.9 - TransactionID – se raportează referința înregistrării din registrul jurnal.</t>
        </r>
      </text>
    </comment>
    <comment ref="K3" authorId="0" shapeId="0" xr:uid="{911FE807-9A20-406B-9F19-54AE8D31AAE8}">
      <text>
        <r>
          <rPr>
            <b/>
            <sz val="9"/>
            <color indexed="81"/>
            <rFont val="Tahoma"/>
            <family val="2"/>
          </rPr>
          <t>Jarvis:</t>
        </r>
        <r>
          <rPr>
            <sz val="9"/>
            <color indexed="81"/>
            <rFont val="Tahoma"/>
            <family val="2"/>
          </rPr>
          <t xml:space="preserve">
SD.AT.15 AssetValuationType – se raportează tipul valorii – va fi întotdeauna „CONTABILĂ”</t>
        </r>
      </text>
    </comment>
    <comment ref="L3" authorId="0" shapeId="0" xr:uid="{FBFE7539-E7E9-46C2-81A8-8AA110D69C2A}">
      <text>
        <r>
          <rPr>
            <b/>
            <sz val="9"/>
            <color indexed="81"/>
            <rFont val="Tahoma"/>
            <family val="2"/>
          </rPr>
          <t>Jarvis:</t>
        </r>
        <r>
          <rPr>
            <sz val="9"/>
            <color indexed="81"/>
            <rFont val="Tahoma"/>
            <family val="2"/>
          </rPr>
          <t xml:space="preserve">
SD.AT.16 AcquisitionAndProductionCostOnTransaction se va raporta valoarea de achiziție sau de producție.
Aceasta se raportează doar pentru tranzacții care reprezintă achiziții sau producție de mijloace fixe. Pentru
alte tranzacții se raportează 0</t>
        </r>
      </text>
    </comment>
    <comment ref="M3" authorId="0" shapeId="0" xr:uid="{1698B9DE-3FF6-4E9D-BFDD-26F310B0B9BB}">
      <text>
        <r>
          <rPr>
            <b/>
            <sz val="9"/>
            <color indexed="81"/>
            <rFont val="Tahoma"/>
            <family val="2"/>
          </rPr>
          <t>Jarvis:</t>
        </r>
        <r>
          <rPr>
            <sz val="9"/>
            <color indexed="81"/>
            <rFont val="Tahoma"/>
            <family val="2"/>
          </rPr>
          <t xml:space="preserve">
SD.AT.17 BookValueOn Transaction se va raporta valoarea tranzacției: e.g: la
reevaluare, se va raporta creșterea/ scăderea de valoare contabila, la ieșire din gestiune se va raporta
valoarea neta contabila scoasa din gestiune, la amortizare, se va raporta valoarea amortizării înregistrate, etc.
Scaderile de valoare se raporteaza ca sume negative.</t>
        </r>
      </text>
    </comment>
    <comment ref="N3" authorId="0" shapeId="0" xr:uid="{0115536B-2B0B-4BBE-9C76-8DF90A9BC24B}">
      <text>
        <r>
          <rPr>
            <b/>
            <sz val="9"/>
            <color indexed="81"/>
            <rFont val="Tahoma"/>
            <family val="2"/>
          </rPr>
          <t>Jarvis:</t>
        </r>
        <r>
          <rPr>
            <sz val="9"/>
            <color indexed="81"/>
            <rFont val="Tahoma"/>
            <family val="2"/>
          </rPr>
          <t xml:space="preserve">
SD.AT.18 AssetTransactionAmount – se va raporta valoarea NETĂ a tranzacției cu activul / activele
respective (în RON) (de exemplu venitul net realizat din vânzarea mijlocului fix către un client, valoarea netă,
fără TVA, creștere neta sau scădere neta de valoare înregistrată la reevaluare, etc.).</t>
        </r>
      </text>
    </comment>
    <comment ref="M8" authorId="0" shapeId="0" xr:uid="{3453E43F-031D-4607-9CC8-3542539B88C1}">
      <text>
        <r>
          <rPr>
            <b/>
            <sz val="9"/>
            <color indexed="81"/>
            <rFont val="Tahoma"/>
            <family val="2"/>
          </rPr>
          <t>Jarvis:</t>
        </r>
        <r>
          <rPr>
            <sz val="9"/>
            <color indexed="81"/>
            <rFont val="Tahoma"/>
            <family val="2"/>
          </rPr>
          <t xml:space="preserve">
valoarea initiala - 90.000 - 19.500 - valoarea cumulata a amortizarii</t>
        </r>
      </text>
    </comment>
    <comment ref="N8" authorId="0" shapeId="0" xr:uid="{219096F1-6651-49FA-9551-A8DCA6580218}">
      <text>
        <r>
          <rPr>
            <b/>
            <sz val="9"/>
            <color indexed="81"/>
            <rFont val="Tahoma"/>
            <family val="2"/>
          </rPr>
          <t>Jarvis:</t>
        </r>
        <r>
          <rPr>
            <sz val="9"/>
            <color indexed="81"/>
            <rFont val="Tahoma"/>
            <family val="2"/>
          </rPr>
          <t xml:space="preserve">
pretul de vanzare al mijlocului fix - 80,000 - valoarea ramasa neamortizata a mijlocului fix 70,500</t>
        </r>
      </text>
    </comment>
    <comment ref="M10" authorId="0" shapeId="0" xr:uid="{FCCB5C5D-10DD-4933-BC0F-CA25DD5F7110}">
      <text>
        <r>
          <rPr>
            <b/>
            <sz val="9"/>
            <color indexed="81"/>
            <rFont val="Tahoma"/>
            <family val="2"/>
          </rPr>
          <t>Jarvis:</t>
        </r>
        <r>
          <rPr>
            <sz val="9"/>
            <color indexed="81"/>
            <rFont val="Tahoma"/>
            <family val="2"/>
          </rPr>
          <t xml:space="preserve">
(valoarea reevaluata - 100,000 - (90,000 - valoarea initiala - 19.500 - valoarea cumulata a amortizarii)</t>
        </r>
      </text>
    </comment>
    <comment ref="N10" authorId="0" shapeId="0" xr:uid="{C17AD0C9-4AE2-479A-A831-436BED79404C}">
      <text>
        <r>
          <rPr>
            <b/>
            <sz val="9"/>
            <color indexed="81"/>
            <rFont val="Tahoma"/>
            <family val="2"/>
          </rPr>
          <t>Jarvis:</t>
        </r>
        <r>
          <rPr>
            <sz val="9"/>
            <color indexed="81"/>
            <rFont val="Tahoma"/>
            <family val="2"/>
          </rPr>
          <t xml:space="preserve">
(valoarea reevaluata - 100,000 - (90,000 - valoarea initiala - 19.500 - valoarea cumulata a amortizarii)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F3" authorId="0" shapeId="0" xr:uid="{49E9E296-8555-4C4C-B800-7BC87BBE0988}">
      <text>
        <r>
          <rPr>
            <b/>
            <sz val="9"/>
            <color indexed="81"/>
            <rFont val="Tahoma"/>
            <family val="2"/>
          </rPr>
          <t>Jarvis:</t>
        </r>
        <r>
          <rPr>
            <sz val="9"/>
            <color indexed="81"/>
            <rFont val="Tahoma"/>
            <family val="2"/>
          </rPr>
          <t xml:space="preserve">
Dacă raportați utilizând TaxPercentage, nu raportați FlatTaxRate.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A3" authorId="0" shapeId="0" xr:uid="{0F733A1D-544B-44A4-BCC5-7E94B0888D0C}">
      <text>
        <r>
          <rPr>
            <b/>
            <sz val="9"/>
            <color indexed="81"/>
            <rFont val="Tahoma"/>
            <family val="2"/>
          </rPr>
          <t>Jarvis:</t>
        </r>
        <r>
          <rPr>
            <sz val="9"/>
            <color indexed="81"/>
            <rFont val="Tahoma"/>
            <family val="2"/>
          </rPr>
          <t xml:space="preserve">
In sub-sectiunea Products se vor declara stocurile pentru care societatea organizeaza evidenta prin metodele operativ-contabila sau cantitativa-valorica: materii prime, materiale consumabile, semifabricate, produse finite, produse reziduale, produse agricole, active biologice de natura stocurilor, marfuri, ambalaje. 
Nu se vor declara informatii cu privire la obiectele de inventar in aceasta sub-sectiune, indiferent daca sunt in folosinta sau sunt in stoc.
Nu este obligatorie raportarea serviciilor în sub-secțiunea Products din secțiunea MasterFiles. În măsura în care societatea întreține informațiile despre serviciile prestate, poate opta să raporteze aceste informații în sub-secțiunea Products.
In aceasta sub-sectiune, nu se vor declara informatii pentru stocurile pentru care se tine evidenta prin metoda global-valorica.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Jarvis</author>
    <author>Dell</author>
  </authors>
  <commentList>
    <comment ref="D3" authorId="0" shapeId="0" xr:uid="{987E40BC-2139-4506-97A3-32935DA76CD4}">
      <text>
        <r>
          <rPr>
            <b/>
            <sz val="9"/>
            <color indexed="81"/>
            <rFont val="Tahoma"/>
            <family val="2"/>
          </rPr>
          <t>Jarvis:</t>
        </r>
        <r>
          <rPr>
            <sz val="9"/>
            <color indexed="81"/>
            <rFont val="Tahoma"/>
            <family val="2"/>
          </rPr>
          <t xml:space="preserve">
Cod NC (8 cifre) va fi raportat acolo unde este cerut conform legislației române, în special în cazuri precum: 
-tranzacții de import / export 
-achiziții/livrări de produse alimentare supuse cotei reduse de TVA 
-mișcări intracomunitare supuse raportării Intrastat 
-achiziții/livrări supuse taxei locale inversate de TVA in funcție de codul NC 
-tranzacțiile cu produse accizabile pentru care accizele se determina pe baza codului Cod 
NC. 
Atunci când codul NC nu este cunoscut sau nu este alocat se va completa cu valoarea 0.
99999999 / 00000000 Servicii - categorie generală pentru completarea codului de produs în raportarea SAF-T 
</t>
        </r>
      </text>
    </comment>
    <comment ref="H3" authorId="0" shapeId="0" xr:uid="{8CAA174E-343D-4E5F-BF7F-773A901F99FE}">
      <text>
        <r>
          <rPr>
            <b/>
            <sz val="9"/>
            <color indexed="81"/>
            <rFont val="Tahoma"/>
            <family val="2"/>
          </rPr>
          <t>Jarvis:</t>
        </r>
        <r>
          <rPr>
            <sz val="9"/>
            <color indexed="81"/>
            <rFont val="Tahoma"/>
            <family val="2"/>
          </rPr>
          <t xml:space="preserve">
Conform reglementarilor contabile in vigoare, societatea trebuie sa organizeze evidenta cantitativa si valorica a stocurilor. Elementul MF.PS.12 reprezintă costul unitar folosit pentru evidenta stocurilor conform fisei de  magazie.  
În situația în care evidenta stocurilor se ține conform metodei FIFO și există intrări de aceleași produse cu același cod la costuri diferite, se va completa unit price de mai multe ori pentru același cod de produs – pentru fiecare intrare care compune stocul . 
</t>
        </r>
      </text>
    </comment>
    <comment ref="M3" authorId="1" shapeId="0" xr:uid="{B95C36E7-AA9D-4E28-9807-ED1C1D3E1C63}">
      <text>
        <r>
          <rPr>
            <b/>
            <sz val="9"/>
            <color indexed="81"/>
            <rFont val="Tahoma"/>
            <family val="2"/>
          </rPr>
          <t>Jarvis:</t>
        </r>
        <r>
          <rPr>
            <sz val="9"/>
            <color indexed="81"/>
            <rFont val="Tahoma"/>
            <family val="2"/>
          </rPr>
          <t xml:space="preserve">
Caracteristicile bunurilor conform nomenclator. Se vor raporta pentru produsele accizabile pentru care intervine obligația de marcare și colorare conform Codului Fiscal.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F3" authorId="0" shapeId="0" xr:uid="{9163F75A-BF0B-4E54-8695-B8BD97C1C460}">
      <text>
        <r>
          <rPr>
            <b/>
            <sz val="9"/>
            <color indexed="81"/>
            <rFont val="Tahoma"/>
            <family val="2"/>
          </rPr>
          <t>Jarvis:</t>
        </r>
        <r>
          <rPr>
            <sz val="9"/>
            <color indexed="81"/>
            <rFont val="Tahoma"/>
            <family val="2"/>
          </rPr>
          <t xml:space="preserve">
În situația în care proprietarul stocurilor este
un terț, în cadrul acestei subsecțiuni se vor
raporta informații cu privire la entitatea terță
iar în cadrul câmpului AccountID se va
raporta contul contabil 8038 Bunuri primite în
administrare, concesiune şi cu chirie. În
acest caz, OwnerID va fi completat în
consecință avand in vedere instructiunile din
Schema SAF-T, pornind de la CUI-ul entității
ce este proprietarul stocului.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D2" authorId="0" shapeId="0" xr:uid="{935EECD4-1923-4688-9A0F-C4E26C9EBCC6}">
      <text>
        <r>
          <rPr>
            <b/>
            <sz val="9"/>
            <color indexed="81"/>
            <rFont val="Tahoma"/>
            <family val="2"/>
          </rPr>
          <t>Jarvis:</t>
        </r>
        <r>
          <rPr>
            <sz val="9"/>
            <color indexed="81"/>
            <rFont val="Tahoma"/>
            <family val="2"/>
          </rPr>
          <t xml:space="preserve">
În cazul mijloacelor fixe dezvoltate intern, se pot declara detaliile societății (contribuabilul raportor care a
realizat mijlocul fix în regie proprie) care se raportează la elementul MF.A.10. Supplier. Mentionam ca acest
camp este optional.</t>
        </r>
      </text>
    </comment>
    <comment ref="J3" authorId="0" shapeId="0" xr:uid="{555DE013-5394-4090-AA59-C12CF5CFFC97}">
      <text>
        <r>
          <rPr>
            <b/>
            <sz val="9"/>
            <color indexed="81"/>
            <rFont val="Tahoma"/>
            <family val="2"/>
          </rPr>
          <t>Jarvis:</t>
        </r>
        <r>
          <rPr>
            <sz val="9"/>
            <color indexed="81"/>
            <rFont val="Tahoma"/>
            <family val="2"/>
          </rPr>
          <t xml:space="preserve">
Elementul
Assets/MF.A 14 face referire la scopul evaluării activului care poate fi: contabil, fiscal sau comercial. In fișierul
SAF-T se vor raporta doar informațiile contabile referitoare la mijloacele fixe – adică registrul de mijloace fixe
conform evidentelor contabile ale societății. De exemplu, nu se raportează informații cu privire la reevaluările
efectuate si valorile raportate in scopul stabilirii impozitelor locale. Așadar la elementul Assets/MF.A 14 va
raporta faptul ca este vorba despre evaluare contabila.</t>
        </r>
      </text>
    </comment>
    <comment ref="K3" authorId="0" shapeId="0" xr:uid="{BF8FCFA3-DB7A-4AF1-9101-1B68828F15DF}">
      <text>
        <r>
          <rPr>
            <b/>
            <sz val="9"/>
            <color indexed="81"/>
            <rFont val="Tahoma"/>
            <family val="2"/>
          </rPr>
          <t>Jarvis:</t>
        </r>
        <r>
          <rPr>
            <sz val="9"/>
            <color indexed="81"/>
            <rFont val="Tahoma"/>
            <family val="2"/>
          </rPr>
          <t xml:space="preserve">
Câmpul MF.A.15 Valuation Class din Secțiunea 2. Master File se completează cu codul de clasificare a
activului în scopuri de raportare (fiscală), din Catalogul privind clasificarea și duratele normale de funcționare
a mijloacelor fixe, conform HG 2139 / 2004 cu modificarile ulterioare.</t>
        </r>
      </text>
    </comment>
    <comment ref="L3" authorId="0" shapeId="0" xr:uid="{26372F5F-68BD-4FB5-9E8D-4F212C6E92DC}">
      <text>
        <r>
          <rPr>
            <b/>
            <sz val="9"/>
            <color indexed="81"/>
            <rFont val="Tahoma"/>
            <family val="2"/>
          </rPr>
          <t>Jarvis:</t>
        </r>
        <r>
          <rPr>
            <sz val="9"/>
            <color indexed="81"/>
            <rFont val="Tahoma"/>
            <family val="2"/>
          </rPr>
          <t xml:space="preserve">
Costurile totale de achiziție și/sau producție a activului la SelectionStartDate - Valoare de intrare (cost istoric)</t>
        </r>
      </text>
    </comment>
    <comment ref="M3" authorId="0" shapeId="0" xr:uid="{CCCA8DA9-D8AB-415E-8B36-BB28C7523B8D}">
      <text>
        <r>
          <rPr>
            <b/>
            <sz val="9"/>
            <color indexed="81"/>
            <rFont val="Tahoma"/>
            <family val="2"/>
          </rPr>
          <t>Jarvis:</t>
        </r>
        <r>
          <rPr>
            <sz val="9"/>
            <color indexed="81"/>
            <rFont val="Tahoma"/>
            <family val="2"/>
          </rPr>
          <t xml:space="preserve">
Costurile totale de achiziție și/sau producție a activului la SelectionEndDate - Valoarea mijlocului fix  la 31,12,202x (sold final D ct 2131)</t>
        </r>
      </text>
    </comment>
    <comment ref="N3" authorId="0" shapeId="0" xr:uid="{26FF1B54-5EC7-49F0-849A-6555DE4E12EC}">
      <text>
        <r>
          <rPr>
            <b/>
            <sz val="9"/>
            <color indexed="81"/>
            <rFont val="Tahoma"/>
            <family val="2"/>
          </rPr>
          <t>Jarvis:</t>
        </r>
        <r>
          <rPr>
            <sz val="9"/>
            <color indexed="81"/>
            <rFont val="Tahoma"/>
            <family val="2"/>
          </rPr>
          <t xml:space="preserve">
Informația din câmpul MF.A.18 Investment Support din structura MF.A.1 Assets, din subsecțiunea Assets din
secțiunea Master Files – specifică pentru fiecare mijloc fix în parte valoarea rămasă a subvenției pentru
investiții la sfârșitul perioadei de raportare. În cazul mijloacelor fixe pentru care nu s-au primit subvenții pentru
investiții, valoarea de raportat este 0.</t>
        </r>
      </text>
    </comment>
    <comment ref="O3" authorId="0" shapeId="0" xr:uid="{22F5932F-8D0D-4509-A23A-258D4C92214B}">
      <text>
        <r>
          <rPr>
            <b/>
            <sz val="9"/>
            <color indexed="81"/>
            <rFont val="Tahoma"/>
            <family val="2"/>
          </rPr>
          <t>Jarvis:</t>
        </r>
        <r>
          <rPr>
            <sz val="9"/>
            <color indexed="81"/>
            <rFont val="Tahoma"/>
            <family val="2"/>
          </rPr>
          <t xml:space="preserve">
Durata de amortizare</t>
        </r>
      </text>
    </comment>
    <comment ref="P3" authorId="0" shapeId="0" xr:uid="{FE76789B-7A29-469F-A842-6063F700513C}">
      <text>
        <r>
          <rPr>
            <b/>
            <sz val="9"/>
            <color indexed="81"/>
            <rFont val="Tahoma"/>
            <family val="2"/>
          </rPr>
          <t>Jarvis:</t>
        </r>
        <r>
          <rPr>
            <sz val="9"/>
            <color indexed="81"/>
            <rFont val="Tahoma"/>
            <family val="2"/>
          </rPr>
          <t xml:space="preserve">
Perioada de viață utilă în luni</t>
        </r>
      </text>
    </comment>
    <comment ref="Q3" authorId="0" shapeId="0" xr:uid="{88562ADE-EC78-4976-B68A-01CDD871522D}">
      <text>
        <r>
          <rPr>
            <b/>
            <sz val="9"/>
            <color indexed="81"/>
            <rFont val="Tahoma"/>
            <family val="2"/>
          </rPr>
          <t>Jarvis:</t>
        </r>
        <r>
          <rPr>
            <sz val="9"/>
            <color indexed="81"/>
            <rFont val="Tahoma"/>
            <family val="2"/>
          </rPr>
          <t xml:space="preserve">
La elementul MF.A.21 Asset Addition se transmite creșterea de valoare a mijlocului fix (e.g. prin modernizare,
nu include reevaluări), în cursul anului. La acest element se includ de asemenea achizițiile de mijloace fixe
efectuate in perioada de raportare.</t>
        </r>
      </text>
    </comment>
    <comment ref="R3" authorId="0" shapeId="0" xr:uid="{9E81E209-934B-4E91-8B0A-FE2C5CA1BCCB}">
      <text>
        <r>
          <rPr>
            <b/>
            <sz val="9"/>
            <color indexed="81"/>
            <rFont val="Tahoma"/>
            <family val="2"/>
          </rPr>
          <t>Jarvis:</t>
        </r>
        <r>
          <rPr>
            <sz val="9"/>
            <color indexed="81"/>
            <rFont val="Tahoma"/>
            <family val="2"/>
          </rPr>
          <t xml:space="preserve">
La elementul MF.A.22 Transfers se raportează transferuri din categoria mijloacelor fixe in categoria de active
circulante, sau invers- transferuri din categoria de active circulante în categoria de mijloace fixe, transferuri din
categoria de mijloace fixe în curs de execuție în diverse categorii de mijloace fixe, (inclusiv reclasificări intre
conturi diferite de mijloace fixe)</t>
        </r>
      </text>
    </comment>
    <comment ref="S3" authorId="0" shapeId="0" xr:uid="{4A0E5986-5022-4966-AD11-2E2AEDAAB2B6}">
      <text>
        <r>
          <rPr>
            <b/>
            <sz val="9"/>
            <color indexed="81"/>
            <rFont val="Tahoma"/>
            <family val="2"/>
          </rPr>
          <t>Jarvis:</t>
        </r>
        <r>
          <rPr>
            <sz val="9"/>
            <color indexed="81"/>
            <rFont val="Tahoma"/>
            <family val="2"/>
          </rPr>
          <t xml:space="preserve">
Valoarea contabilă a ieșirilor de mijloace fixe în timpul perioadei selectate (rulaj creditor al contului 2xxx)</t>
        </r>
      </text>
    </comment>
    <comment ref="U3" authorId="0" shapeId="0" xr:uid="{31E58EFA-E05E-4EAF-9804-438375937783}">
      <text>
        <r>
          <rPr>
            <b/>
            <sz val="9"/>
            <color indexed="81"/>
            <rFont val="Tahoma"/>
            <family val="2"/>
          </rPr>
          <t>Jarvis:</t>
        </r>
        <r>
          <rPr>
            <sz val="9"/>
            <color indexed="81"/>
            <rFont val="Tahoma"/>
            <family val="2"/>
          </rPr>
          <t xml:space="preserve">
Informația din câmpul MF.A.25 Depreciation Method se completează cu un text în format liber (de exemplu
„LINIARĂ”, „ACCELERATĂ”, „DEGRESIVĂ” sau „UNITATE DE PRODUS”), în limba română - în funcție de
modul de amortizare stabilit pentru mijlocul fix respectiv și cum apare acesta înscrisă în Registrul Mijloacelor
Fixe al contribuabilului raportor</t>
        </r>
      </text>
    </comment>
    <comment ref="V3" authorId="0" shapeId="0" xr:uid="{DC687CB5-0B67-4086-84DF-9291EF890888}">
      <text>
        <r>
          <rPr>
            <b/>
            <sz val="9"/>
            <color indexed="81"/>
            <rFont val="Tahoma"/>
            <family val="2"/>
          </rPr>
          <t>Jarvis:</t>
        </r>
        <r>
          <rPr>
            <sz val="9"/>
            <color indexed="81"/>
            <rFont val="Tahoma"/>
            <family val="2"/>
          </rPr>
          <t xml:space="preserve">
Informația din câmpul MF.A.26 Depreciation Percentage se completează cu rata de amortizare normată pe an
sau lună (depinde de durata de utilizare economică aleasă și metoda de amortizare aleasă)</t>
        </r>
      </text>
    </comment>
    <comment ref="W3" authorId="0" shapeId="0" xr:uid="{C39FA9F6-3984-4D44-AFD9-50C248BBE616}">
      <text>
        <r>
          <rPr>
            <b/>
            <sz val="9"/>
            <color indexed="81"/>
            <rFont val="Tahoma"/>
            <family val="2"/>
          </rPr>
          <t>Jarvis:</t>
        </r>
        <r>
          <rPr>
            <sz val="9"/>
            <color indexed="81"/>
            <rFont val="Tahoma"/>
            <family val="2"/>
          </rPr>
          <t xml:space="preserve">
Amortizare in an (Total rulaj C 28xx) </t>
        </r>
      </text>
    </comment>
    <comment ref="X3" authorId="0" shapeId="0" xr:uid="{964BB118-ED11-4EB9-9C70-F1C50A0D4A9D}">
      <text>
        <r>
          <rPr>
            <b/>
            <sz val="9"/>
            <color indexed="81"/>
            <rFont val="Tahoma"/>
            <family val="2"/>
          </rPr>
          <t>Jarvis:</t>
        </r>
        <r>
          <rPr>
            <sz val="9"/>
            <color indexed="81"/>
            <rFont val="Tahoma"/>
            <family val="2"/>
          </rPr>
          <t xml:space="preserve">
Informația din câmpul MF.A.28 Appreciation for Period se completează cu valoarea totală a aprecierii în timpul perioadei de selecție în valuta implicită a antetului. O astfel de situație poate fi generată de reevaluarea mijloacelor fixe.</t>
        </r>
      </text>
    </comment>
    <comment ref="Z3" authorId="0" shapeId="0" xr:uid="{C58FF130-0932-4DEA-B806-766A7D4664B4}">
      <text>
        <r>
          <rPr>
            <b/>
            <sz val="9"/>
            <color indexed="81"/>
            <rFont val="Tahoma"/>
            <family val="2"/>
          </rPr>
          <t>Jarvis:</t>
        </r>
        <r>
          <rPr>
            <sz val="9"/>
            <color indexed="81"/>
            <rFont val="Tahoma"/>
            <family val="2"/>
          </rPr>
          <t xml:space="preserve">
În cazul în care contribuabilul nu are o metodă de depreciere extraordinară, se completează cu 0 (zero).
Dacă contribuabilul a utilizat o metodă excepțională de amortizarea / depreciere – atunci se completează cu metoda de depreciere extraordinara aplicata. Pentru determinarea pierderilor extraordinare din depreciere, evaluatorii autorizaţi, potrivit legii, sau personalul entităţii pot utiliza diferite metode de evaluare ca de exemplu: metode bazate pe fluxuri de numerar.
</t>
        </r>
      </text>
    </comment>
    <comment ref="AA3" authorId="0" shapeId="0" xr:uid="{4575E342-4271-47BC-8C64-8353528D3095}">
      <text>
        <r>
          <rPr>
            <b/>
            <sz val="9"/>
            <color indexed="81"/>
            <rFont val="Tahoma"/>
            <family val="2"/>
          </rPr>
          <t>Jarvis:</t>
        </r>
        <r>
          <rPr>
            <sz val="9"/>
            <color indexed="81"/>
            <rFont val="Tahoma"/>
            <family val="2"/>
          </rPr>
          <t xml:space="preserve">
Elementul MF.A.29 ExtraordinaryDepreciationsForPeriod se refera la ajustările de depreciere înregistrate pentru respectivul mijloc fix (de exemplu ajustări de depreciere înregistrate în situația în care mijlocul fix este trecut in conservare , etc.).</t>
        </r>
      </text>
    </comment>
    <comment ref="N4" authorId="0" shapeId="0" xr:uid="{B75C8A9D-E048-461B-B713-E95142FC6B13}">
      <text>
        <r>
          <rPr>
            <b/>
            <sz val="9"/>
            <color indexed="81"/>
            <rFont val="Tahoma"/>
            <family val="2"/>
          </rPr>
          <t>Jarvis:</t>
        </r>
        <r>
          <rPr>
            <sz val="9"/>
            <color indexed="81"/>
            <rFont val="Tahoma"/>
            <family val="2"/>
          </rPr>
          <t xml:space="preserve">
 - subventie pentru investitie 1.7.2022 - valoare ramasa la 31.12.2022 (5,000-valoarea subventiei-amortizarea valorii subventiei (iulie-decembrie 2022))</t>
        </r>
      </text>
    </comment>
    <comment ref="Q4" authorId="0" shapeId="0" xr:uid="{6EB6308C-DC98-482A-8F96-663585AE1E18}">
      <text>
        <r>
          <rPr>
            <b/>
            <sz val="9"/>
            <color indexed="81"/>
            <rFont val="Tahoma"/>
            <family val="2"/>
          </rPr>
          <t>Jarvis:</t>
        </r>
        <r>
          <rPr>
            <sz val="9"/>
            <color indexed="81"/>
            <rFont val="Tahoma"/>
            <family val="2"/>
          </rPr>
          <t xml:space="preserve">
modernizare in 1.7.2022</t>
        </r>
      </text>
    </comment>
    <comment ref="S4" authorId="0" shapeId="0" xr:uid="{BB163EA7-8058-4CA4-901F-A14D6153633A}">
      <text>
        <r>
          <rPr>
            <b/>
            <sz val="9"/>
            <color indexed="81"/>
            <rFont val="Tahoma"/>
            <family val="2"/>
          </rPr>
          <t>Jarvis:</t>
        </r>
        <r>
          <rPr>
            <sz val="9"/>
            <color indexed="81"/>
            <rFont val="Tahoma"/>
            <family val="2"/>
          </rPr>
          <t xml:space="preserve">
casare partiala 31.12.2022 (rulaj creditor al contului 21331)</t>
        </r>
      </text>
    </comment>
    <comment ref="T4" authorId="0" shapeId="0" xr:uid="{E65BDC18-1036-4329-B4C5-DD02711C76D8}">
      <text>
        <r>
          <rPr>
            <b/>
            <sz val="9"/>
            <color indexed="81"/>
            <rFont val="Tahoma"/>
            <family val="2"/>
          </rPr>
          <t>Jarvis:</t>
        </r>
        <r>
          <rPr>
            <sz val="9"/>
            <color indexed="81"/>
            <rFont val="Tahoma"/>
            <family val="2"/>
          </rPr>
          <t xml:space="preserve">
(90,000 - valoarea initiala a mijlocului fix-19,500 - amortizarea pana la 01,01,2022) (sold initial ct D 21331-sold initial ct C 281)</t>
        </r>
      </text>
    </comment>
    <comment ref="W4" authorId="0" shapeId="0" xr:uid="{513E5B71-089E-41C8-AC65-431AFADA1047}">
      <text>
        <r>
          <rPr>
            <b/>
            <sz val="9"/>
            <color indexed="81"/>
            <rFont val="Tahoma"/>
            <family val="2"/>
          </rPr>
          <t>Jarvis:</t>
        </r>
        <r>
          <rPr>
            <sz val="9"/>
            <color indexed="81"/>
            <rFont val="Tahoma"/>
            <family val="2"/>
          </rPr>
          <t xml:space="preserve">
Amortizare 2022 (Total rulaj C 281) </t>
        </r>
      </text>
    </comment>
    <comment ref="AB4" authorId="0" shapeId="0" xr:uid="{2B2BD5B3-E96B-4524-A710-F2BB82F5D6D5}">
      <text>
        <r>
          <rPr>
            <b/>
            <sz val="9"/>
            <color indexed="81"/>
            <rFont val="Tahoma"/>
            <family val="2"/>
          </rPr>
          <t>Jarvis:</t>
        </r>
        <r>
          <rPr>
            <sz val="9"/>
            <color indexed="81"/>
            <rFont val="Tahoma"/>
            <family val="2"/>
          </rPr>
          <t xml:space="preserve">
Amortizare cumulata la zi (sold ct C 281 la 31,12,2022) </t>
        </r>
      </text>
    </comment>
    <comment ref="AC4" authorId="0" shapeId="0" xr:uid="{77D48062-E7E0-4771-94DF-8228A9718F4B}">
      <text>
        <r>
          <rPr>
            <b/>
            <sz val="9"/>
            <color indexed="81"/>
            <rFont val="Tahoma"/>
            <family val="2"/>
          </rPr>
          <t>Jarvis:</t>
        </r>
        <r>
          <rPr>
            <sz val="9"/>
            <color indexed="81"/>
            <rFont val="Tahoma"/>
            <family val="2"/>
          </rPr>
          <t xml:space="preserve">
Valoarea neta la sfarsitul perioadei (31 decembrie 2022) (90.000 - valoarea initiala+10.000 - modernizarea - 1.000 - casare partiala mijloc fix-38.547 - amortizarea cumulata) (sold final ct D 21331-sold final ct C 281) </t>
        </r>
      </text>
    </comment>
    <comment ref="L5" authorId="0" shapeId="0" xr:uid="{6C4DDC73-9DCC-4661-A18A-B29F45120054}">
      <text>
        <r>
          <rPr>
            <b/>
            <sz val="9"/>
            <color indexed="81"/>
            <rFont val="Tahoma"/>
            <family val="2"/>
          </rPr>
          <t>Jarvis:</t>
        </r>
        <r>
          <rPr>
            <sz val="9"/>
            <color indexed="81"/>
            <rFont val="Tahoma"/>
            <family val="2"/>
          </rPr>
          <t xml:space="preserve">
Valoare de intrare (cost istoric)</t>
        </r>
      </text>
    </comment>
    <comment ref="M5" authorId="0" shapeId="0" xr:uid="{AA8C96E2-B659-4366-956C-2FEBEFD0A51B}">
      <text>
        <r>
          <rPr>
            <b/>
            <sz val="9"/>
            <color indexed="81"/>
            <rFont val="Tahoma"/>
            <family val="2"/>
          </rPr>
          <t>Jarvis:</t>
        </r>
        <r>
          <rPr>
            <sz val="9"/>
            <color indexed="81"/>
            <rFont val="Tahoma"/>
            <family val="2"/>
          </rPr>
          <t xml:space="preserve">
Valoarea mijlocului fix  la 31,12,2022 (sold final D ct 2131)</t>
        </r>
      </text>
    </comment>
    <comment ref="S5" authorId="0" shapeId="0" xr:uid="{7FE0E059-B5BE-43DE-95FD-DC2D18FB0DB2}">
      <text>
        <r>
          <rPr>
            <b/>
            <sz val="9"/>
            <color indexed="81"/>
            <rFont val="Tahoma"/>
            <family val="2"/>
          </rPr>
          <t>Jarvis:</t>
        </r>
        <r>
          <rPr>
            <sz val="9"/>
            <color indexed="81"/>
            <rFont val="Tahoma"/>
            <family val="2"/>
          </rPr>
          <t xml:space="preserve">
rulaj creditor al contului 2131</t>
        </r>
      </text>
    </comment>
    <comment ref="T5" authorId="0" shapeId="0" xr:uid="{2528D9AE-8BC7-4D36-8E64-CE62B3B5E5AA}">
      <text>
        <r>
          <rPr>
            <b/>
            <sz val="9"/>
            <color indexed="81"/>
            <rFont val="Tahoma"/>
            <family val="2"/>
          </rPr>
          <t>Jarvis:</t>
        </r>
        <r>
          <rPr>
            <sz val="9"/>
            <color indexed="81"/>
            <rFont val="Tahoma"/>
            <family val="2"/>
          </rPr>
          <t xml:space="preserve">
Valoarea neta la inceputul perioadei (1 ianuarie 2022) (90,000 - valoarea initiala a mijlocului fix-19,500 - amortizarea pana la 01,01,2022) (sold initial ct D 2131-sold initial ct C 281)</t>
        </r>
      </text>
    </comment>
    <comment ref="W5" authorId="0" shapeId="0" xr:uid="{A9E10B4C-A081-41B8-A597-89994E991DCB}">
      <text>
        <r>
          <rPr>
            <b/>
            <sz val="9"/>
            <color indexed="81"/>
            <rFont val="Tahoma"/>
            <family val="2"/>
          </rPr>
          <t>Jarvis:</t>
        </r>
        <r>
          <rPr>
            <sz val="9"/>
            <color indexed="81"/>
            <rFont val="Tahoma"/>
            <family val="2"/>
          </rPr>
          <t xml:space="preserve">
Amortizare 2022 (Total rulaj C 281) </t>
        </r>
      </text>
    </comment>
    <comment ref="L6" authorId="0" shapeId="0" xr:uid="{5AB97C0E-24D9-409F-8054-734D49031893}">
      <text>
        <r>
          <rPr>
            <b/>
            <sz val="9"/>
            <color indexed="81"/>
            <rFont val="Tahoma"/>
            <family val="2"/>
          </rPr>
          <t>Jarvis:</t>
        </r>
        <r>
          <rPr>
            <sz val="9"/>
            <color indexed="81"/>
            <rFont val="Tahoma"/>
            <family val="2"/>
          </rPr>
          <t xml:space="preserve">
Se recomanda inscrierea costului istoric al mijlocului fix. Numai in situatia  in care costul istoric al mijlocului fix nu este disponibil in sistemele contabile se va inscrie valoarea reevaluata a acestuia.</t>
        </r>
      </text>
    </comment>
    <comment ref="T6" authorId="0" shapeId="0" xr:uid="{93646422-FB17-4644-B096-8FC77EC7E4AD}">
      <text>
        <r>
          <rPr>
            <b/>
            <sz val="9"/>
            <color indexed="81"/>
            <rFont val="Tahoma"/>
            <family val="2"/>
          </rPr>
          <t>Jarvis:</t>
        </r>
        <r>
          <rPr>
            <sz val="9"/>
            <color indexed="81"/>
            <rFont val="Tahoma"/>
            <family val="2"/>
          </rPr>
          <t xml:space="preserve">
Valoarea neta la inceputul perioadei (1 ianuarie 2022) (90,000 - valoarea initiala a mijlocului fix-1,500 - amortizarea pana la 01,01,2022) (sold initial ct D 21332-sold initial ct C 281)</t>
        </r>
      </text>
    </comment>
    <comment ref="W6" authorId="0" shapeId="0" xr:uid="{89772BF3-33B5-422C-A5DD-DAD96CBD7A98}">
      <text>
        <r>
          <rPr>
            <b/>
            <sz val="9"/>
            <color indexed="81"/>
            <rFont val="Tahoma"/>
            <family val="2"/>
          </rPr>
          <t>Jarvis:</t>
        </r>
        <r>
          <rPr>
            <sz val="9"/>
            <color indexed="81"/>
            <rFont val="Tahoma"/>
            <family val="2"/>
          </rPr>
          <t xml:space="preserve">
Amortizare 2022 (Total rulaj C 281) </t>
        </r>
      </text>
    </comment>
    <comment ref="AC6" authorId="0" shapeId="0" xr:uid="{2CF5055E-6BC9-4C89-BBDF-5EA30A35C0D5}">
      <text>
        <r>
          <rPr>
            <b/>
            <sz val="9"/>
            <color indexed="81"/>
            <rFont val="Tahoma"/>
            <family val="2"/>
          </rPr>
          <t>Jarvis:</t>
        </r>
        <r>
          <rPr>
            <sz val="9"/>
            <color indexed="81"/>
            <rFont val="Tahoma"/>
            <family val="2"/>
          </rPr>
          <t xml:space="preserve">
valoarea neta la sfarsitul perioadei (31 decembrie 2022) include cost si reevaluare (sold final ct D 21332-sold final ct C 281)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L2" authorId="0" shapeId="0" xr:uid="{54044AB8-9205-45D4-9437-5C62938E4EBB}">
      <text>
        <r>
          <rPr>
            <b/>
            <sz val="9"/>
            <color indexed="81"/>
            <rFont val="Tahoma"/>
            <family val="2"/>
          </rPr>
          <t>Jarvis:</t>
        </r>
        <r>
          <rPr>
            <sz val="9"/>
            <color indexed="81"/>
            <rFont val="Tahoma"/>
            <family val="2"/>
          </rPr>
          <t xml:space="preserve">
Pentru tranzacțiile corespunzătoare din secțiunea 3.GeneralLedgerEntries care nu reprezintă înregistrări de
datorii si creanțe pentru care, conform reglementarilor contabile aplicabile, exista obligația de contabilizare pe
fiecare persoana fizica sau juridica, în câmpurile GL.20 “SupplierID”, si GL.19 “CustomerID” se va completa
cu codul unic al contribuabilului raportor.</t>
        </r>
      </text>
    </comment>
    <comment ref="A3" authorId="0" shapeId="0" xr:uid="{96145DC6-033A-45C7-B986-CD2F5DDB486E}">
      <text>
        <r>
          <rPr>
            <b/>
            <sz val="9"/>
            <color indexed="81"/>
            <rFont val="Tahoma"/>
            <family val="2"/>
          </rPr>
          <t>Jarvis:</t>
        </r>
        <r>
          <rPr>
            <sz val="9"/>
            <color indexed="81"/>
            <rFont val="Tahoma"/>
            <family val="2"/>
          </rPr>
          <t xml:space="preserve">
GL.5 JournalID – identificator unic pentru jurnal
(numele jurnalului sub forma unui text, de exemplu „ Jurnal de casa”, „Jurnalul de banca”, „Jurnalul pentru
achiziții de la furnizori locali”, etc. cate unul pentru fiecare jurnale auxiliar folosit),</t>
        </r>
      </text>
    </comment>
    <comment ref="B3" authorId="0" shapeId="0" xr:uid="{B37A294E-ACCA-472E-A6E1-E5FE8C42CA5C}">
      <text>
        <r>
          <rPr>
            <b/>
            <sz val="9"/>
            <color indexed="81"/>
            <rFont val="Tahoma"/>
            <family val="2"/>
          </rPr>
          <t>Jarvis:</t>
        </r>
        <r>
          <rPr>
            <sz val="9"/>
            <color indexed="81"/>
            <rFont val="Tahoma"/>
            <family val="2"/>
          </rPr>
          <t xml:space="preserve">
GL. 6 Description
descrierea jurnalului (text explicativ),</t>
        </r>
      </text>
    </comment>
    <comment ref="C3" authorId="0" shapeId="0" xr:uid="{22B2BE10-5B56-4C9C-AD94-422FC5D3FBDA}">
      <text>
        <r>
          <rPr>
            <b/>
            <sz val="9"/>
            <color indexed="81"/>
            <rFont val="Tahoma"/>
            <family val="2"/>
          </rPr>
          <t>Jarvis:</t>
        </r>
        <r>
          <rPr>
            <sz val="9"/>
            <color indexed="81"/>
            <rFont val="Tahoma"/>
            <family val="2"/>
          </rPr>
          <t xml:space="preserve">
GL.7 Type care descrie modul de grupare a jurnalelor și o listă de
tranzacții</t>
        </r>
      </text>
    </comment>
    <comment ref="D3" authorId="0" shapeId="0" xr:uid="{9277BB38-B2CC-40F4-BE16-E350F05BAE1D}">
      <text>
        <r>
          <rPr>
            <b/>
            <sz val="9"/>
            <color indexed="81"/>
            <rFont val="Tahoma"/>
            <family val="2"/>
          </rPr>
          <t>Jarvis:</t>
        </r>
        <r>
          <rPr>
            <sz val="9"/>
            <color indexed="81"/>
            <rFont val="Tahoma"/>
            <family val="2"/>
          </rPr>
          <t xml:space="preserve">
GL.9 TransactionID – identificator unic pentru înregistrarea contabilă</t>
        </r>
      </text>
    </comment>
    <comment ref="E3" authorId="0" shapeId="0" xr:uid="{6045066F-FEF2-4530-B8CE-432FC5D0367A}">
      <text>
        <r>
          <rPr>
            <b/>
            <sz val="9"/>
            <color indexed="81"/>
            <rFont val="Tahoma"/>
            <family val="2"/>
          </rPr>
          <t>Jarvis:</t>
        </r>
        <r>
          <rPr>
            <sz val="9"/>
            <color indexed="81"/>
            <rFont val="Tahoma"/>
            <family val="2"/>
          </rPr>
          <t xml:space="preserve">
GL.10 Period – perioada contabilă pentru care s-a făcut înregistrarea respectivă (în general numărul lunii sau
trimestrului, după caz)</t>
        </r>
      </text>
    </comment>
    <comment ref="F3" authorId="0" shapeId="0" xr:uid="{D5574B50-C885-45E8-80AD-C0C788D35423}">
      <text>
        <r>
          <rPr>
            <b/>
            <sz val="9"/>
            <color indexed="81"/>
            <rFont val="Tahoma"/>
            <family val="2"/>
          </rPr>
          <t>Jarvis:</t>
        </r>
        <r>
          <rPr>
            <sz val="9"/>
            <color indexed="81"/>
            <rFont val="Tahoma"/>
            <family val="2"/>
          </rPr>
          <t xml:space="preserve">
GL.11 PeriodYear – anul perioadei contabile (anul contabil, exprimat numeric, complet, 2021, 2022).</t>
        </r>
      </text>
    </comment>
    <comment ref="G3" authorId="0" shapeId="0" xr:uid="{98755B60-8D46-46F5-BF89-E04A5B967859}">
      <text>
        <r>
          <rPr>
            <b/>
            <sz val="9"/>
            <color indexed="81"/>
            <rFont val="Tahoma"/>
            <family val="2"/>
          </rPr>
          <t>Jarvis:</t>
        </r>
        <r>
          <rPr>
            <sz val="9"/>
            <color indexed="81"/>
            <rFont val="Tahoma"/>
            <family val="2"/>
          </rPr>
          <t xml:space="preserve">
GL.12 Transaction Date – data tranzacției, data documentului justificativ care sta la baza înregistrării
tranzactiei in contabilitate, data înregistrării contabile (data notei contabile) așa cum apare în evidența
contabilă</t>
        </r>
      </text>
    </comment>
    <comment ref="H3" authorId="0" shapeId="0" xr:uid="{F244F999-2CB7-4089-95D4-016B51861590}">
      <text>
        <r>
          <rPr>
            <b/>
            <sz val="9"/>
            <color indexed="81"/>
            <rFont val="Tahoma"/>
            <family val="2"/>
          </rPr>
          <t>Jarvis:</t>
        </r>
        <r>
          <rPr>
            <sz val="9"/>
            <color indexed="81"/>
            <rFont val="Tahoma"/>
            <family val="2"/>
          </rPr>
          <t xml:space="preserve">
GL.15 Description – descrierea înregistrării contabile (notei contabile), după cum a fost introdusă în evidența
contabilă de către contribuabilul raportor</t>
        </r>
      </text>
    </comment>
    <comment ref="I3" authorId="0" shapeId="0" xr:uid="{3BB00D4B-4737-416E-A298-3CC14B6404A7}">
      <text>
        <r>
          <rPr>
            <b/>
            <sz val="9"/>
            <color indexed="81"/>
            <rFont val="Tahoma"/>
            <family val="2"/>
          </rPr>
          <t>Jarvis:</t>
        </r>
        <r>
          <rPr>
            <sz val="9"/>
            <color indexed="81"/>
            <rFont val="Tahoma"/>
            <family val="2"/>
          </rPr>
          <t xml:space="preserve">
GL. 17 SystemEntryDate - este data în format complet când a fost procesat lotul de înregistrări contabile în
evidența contribuabilului raportor (de exemplu – data introducerii în evidența informatică a unor bonuri de
consum, sau note de intrare-recepție – din documentele primare, care sunt procesate grupat la sfârșitul
săptămânii, etc.)</t>
        </r>
      </text>
    </comment>
    <comment ref="J3" authorId="0" shapeId="0" xr:uid="{F30BF5E9-BCB4-44D6-8E9A-5C232B6183DA}">
      <text>
        <r>
          <rPr>
            <b/>
            <sz val="9"/>
            <color indexed="81"/>
            <rFont val="Tahoma"/>
            <family val="2"/>
          </rPr>
          <t>Jarvis:</t>
        </r>
        <r>
          <rPr>
            <sz val="9"/>
            <color indexed="81"/>
            <rFont val="Tahoma"/>
            <family val="2"/>
          </rPr>
          <t xml:space="preserve">
GL.18 GLPostingDate – data înregistrării în Registrul Jurnal pentru respectiva înregistrare contabilă</t>
        </r>
      </text>
    </comment>
    <comment ref="K3" authorId="0" shapeId="0" xr:uid="{437B57B3-1F4C-40CA-A7C7-8D70D0EB7977}">
      <text>
        <r>
          <rPr>
            <b/>
            <sz val="9"/>
            <color indexed="81"/>
            <rFont val="Tahoma"/>
            <family val="2"/>
          </rPr>
          <t>Jarvis:</t>
        </r>
        <r>
          <rPr>
            <sz val="9"/>
            <color indexed="81"/>
            <rFont val="Tahoma"/>
            <family val="2"/>
          </rPr>
          <t xml:space="preserve">
GL.19 CustomerID - este vorba de identitatea clientului documentului / tranzacției în baza căruia s-a făcut
înregistrarea contabilă - numit convențional Customer (Client))</t>
        </r>
      </text>
    </comment>
    <comment ref="L3" authorId="0" shapeId="0" xr:uid="{5CB02C00-9F25-475E-923D-08DC5265CBBC}">
      <text>
        <r>
          <rPr>
            <b/>
            <sz val="9"/>
            <color indexed="81"/>
            <rFont val="Tahoma"/>
            <family val="2"/>
          </rPr>
          <t>Jarvis:</t>
        </r>
        <r>
          <rPr>
            <sz val="9"/>
            <color indexed="81"/>
            <rFont val="Tahoma"/>
            <family val="2"/>
          </rPr>
          <t xml:space="preserve">
GL.20 SupplierID – este vorba de identitatea furnizorului documentului / tranzacției în baza căruia s-a făcut
înregistrarea contabilă - numit convențional Supplier (Furnizor)</t>
        </r>
      </text>
    </comment>
    <comment ref="P171" authorId="0" shapeId="0" xr:uid="{1268BF6F-088B-489C-BA7A-7109E6F8A973}">
      <text>
        <r>
          <rPr>
            <b/>
            <sz val="9"/>
            <color indexed="81"/>
            <rFont val="Tahoma"/>
            <family val="2"/>
          </rPr>
          <t>Jarvis:</t>
        </r>
        <r>
          <rPr>
            <sz val="9"/>
            <color indexed="81"/>
            <rFont val="Tahoma"/>
            <family val="2"/>
          </rPr>
          <t xml:space="preserve">
Sau 000 000000</t>
        </r>
      </text>
    </comment>
    <comment ref="P175" authorId="0" shapeId="0" xr:uid="{519640AC-E2E8-4369-AD01-989019CF8D05}">
      <text>
        <r>
          <rPr>
            <b/>
            <sz val="9"/>
            <color indexed="81"/>
            <rFont val="Tahoma"/>
            <family val="2"/>
          </rPr>
          <t>Jarvis:</t>
        </r>
        <r>
          <rPr>
            <sz val="9"/>
            <color indexed="81"/>
            <rFont val="Tahoma"/>
            <family val="2"/>
          </rPr>
          <t xml:space="preserve">
Sau 000 000000</t>
        </r>
      </text>
    </comment>
    <comment ref="P185" authorId="0" shapeId="0" xr:uid="{24C0DECE-1387-4365-A562-F977DF07795E}">
      <text>
        <r>
          <rPr>
            <b/>
            <sz val="9"/>
            <color indexed="81"/>
            <rFont val="Tahoma"/>
            <family val="2"/>
          </rPr>
          <t>Jarvis:</t>
        </r>
        <r>
          <rPr>
            <sz val="9"/>
            <color indexed="81"/>
            <rFont val="Tahoma"/>
            <family val="2"/>
          </rPr>
          <t xml:space="preserve">
Sau 000 000000</t>
        </r>
      </text>
    </comment>
    <comment ref="P187" authorId="0" shapeId="0" xr:uid="{309BB6D8-0832-46AB-8491-F35D7473E832}">
      <text>
        <r>
          <rPr>
            <b/>
            <sz val="9"/>
            <color indexed="81"/>
            <rFont val="Tahoma"/>
            <family val="2"/>
          </rPr>
          <t>Jarvis:</t>
        </r>
        <r>
          <rPr>
            <sz val="9"/>
            <color indexed="81"/>
            <rFont val="Tahoma"/>
            <family val="2"/>
          </rPr>
          <t xml:space="preserve">
Sau 000 000000</t>
        </r>
      </text>
    </comment>
    <comment ref="P197" authorId="0" shapeId="0" xr:uid="{56FB341B-A6CE-4840-8663-61C795A6E68A}">
      <text>
        <r>
          <rPr>
            <b/>
            <sz val="9"/>
            <color indexed="81"/>
            <rFont val="Tahoma"/>
            <family val="2"/>
          </rPr>
          <t>Jarvis:</t>
        </r>
        <r>
          <rPr>
            <sz val="9"/>
            <color indexed="81"/>
            <rFont val="Tahoma"/>
            <family val="2"/>
          </rPr>
          <t xml:space="preserve">
Sau 000 000000</t>
        </r>
      </text>
    </comment>
    <comment ref="P199" authorId="0" shapeId="0" xr:uid="{4A8FEA10-0A16-425C-A000-C7615E126CB1}">
      <text>
        <r>
          <rPr>
            <b/>
            <sz val="9"/>
            <color indexed="81"/>
            <rFont val="Tahoma"/>
            <family val="2"/>
          </rPr>
          <t>Jarvis:</t>
        </r>
        <r>
          <rPr>
            <sz val="9"/>
            <color indexed="81"/>
            <rFont val="Tahoma"/>
            <family val="2"/>
          </rPr>
          <t xml:space="preserve">
Sau 000 000000</t>
        </r>
      </text>
    </comment>
    <comment ref="P219" authorId="0" shapeId="0" xr:uid="{E6094FEC-E926-400D-8F09-3FB231923B05}">
      <text>
        <r>
          <rPr>
            <b/>
            <sz val="9"/>
            <color indexed="81"/>
            <rFont val="Tahoma"/>
            <family val="2"/>
          </rPr>
          <t>Jarvis:</t>
        </r>
        <r>
          <rPr>
            <sz val="9"/>
            <color indexed="81"/>
            <rFont val="Tahoma"/>
            <family val="2"/>
          </rPr>
          <t xml:space="preserve">
Sau 000 000000</t>
        </r>
      </text>
    </comment>
    <comment ref="P225" authorId="0" shapeId="0" xr:uid="{E328ECA0-0FFF-48B0-B981-4203D4A43905}">
      <text>
        <r>
          <rPr>
            <b/>
            <sz val="9"/>
            <color indexed="81"/>
            <rFont val="Tahoma"/>
            <family val="2"/>
          </rPr>
          <t>Jarvis:</t>
        </r>
        <r>
          <rPr>
            <sz val="9"/>
            <color indexed="81"/>
            <rFont val="Tahoma"/>
            <family val="2"/>
          </rPr>
          <t xml:space="preserve">
Sau 000 000000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H5" authorId="0" shapeId="0" xr:uid="{07882A50-F844-4240-AF06-669000E09EED}">
      <text>
        <r>
          <rPr>
            <b/>
            <sz val="9"/>
            <color indexed="81"/>
            <rFont val="Tahoma"/>
            <family val="2"/>
          </rPr>
          <t>Jarvis:</t>
        </r>
        <r>
          <rPr>
            <sz val="9"/>
            <color indexed="81"/>
            <rFont val="Tahoma"/>
            <family val="2"/>
          </rPr>
          <t xml:space="preserve">
Self-billing indicator se va utiliza doar pentru situația în care sunt emise facturi în numele și pe seama
furnizorului, caz în care se utilizează codul 389 pentru autofactură, altfel se completeaza cu valoarea 0
(zero).</t>
        </r>
      </text>
    </comment>
    <comment ref="Q5" authorId="0" shapeId="0" xr:uid="{50B75D6F-7D05-41AF-89DD-8620163312B0}">
      <text>
        <r>
          <rPr>
            <b/>
            <sz val="9"/>
            <color indexed="81"/>
            <rFont val="Tahoma"/>
            <family val="2"/>
          </rPr>
          <t>Jarvis:</t>
        </r>
        <r>
          <rPr>
            <sz val="9"/>
            <color indexed="81"/>
            <rFont val="Tahoma"/>
            <family val="2"/>
          </rPr>
          <t xml:space="preserve">
In acest camp se completeaza data exigibilității taxei daca este disponibilă sau dacă nu este disponibilă se
completeaza data facturii.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Q5" authorId="0" shapeId="0" xr:uid="{11F19E81-4AB6-4D3D-8033-BA845B551EDA}">
      <text>
        <r>
          <rPr>
            <b/>
            <sz val="9"/>
            <color indexed="81"/>
            <rFont val="Tahoma"/>
            <family val="2"/>
          </rPr>
          <t>Jarvis:</t>
        </r>
        <r>
          <rPr>
            <sz val="9"/>
            <color indexed="81"/>
            <rFont val="Tahoma"/>
            <family val="2"/>
          </rPr>
          <t xml:space="preserve">
In acest camp se completeaza data exigibilității taxei daca este disponibilă sau dacă nu este disponibilă se
completeaza data facturii.</t>
        </r>
      </text>
    </comment>
  </commentList>
</comments>
</file>

<file path=xl/sharedStrings.xml><?xml version="1.0" encoding="utf-8"?>
<sst xmlns="http://schemas.openxmlformats.org/spreadsheetml/2006/main" count="9422" uniqueCount="1896">
  <si>
    <t xml:space="preserve">Livrări intracomunitare de bunuri, scutite </t>
  </si>
  <si>
    <t>1. Header [Antetul];</t>
  </si>
  <si>
    <t>2. MasterFiles [Fișiere Master] cu anumite subsecțiuni:</t>
  </si>
  <si>
    <t>2.1 GeneralLedgerAccounts [Conturile contabile - Registrul Jurnal]</t>
  </si>
  <si>
    <t>2.3 Customers [Clienți]</t>
  </si>
  <si>
    <t>2.4 Suppliers [Furnizori]</t>
  </si>
  <si>
    <t>2.5 TaxTable [Tabelă Taxe]</t>
  </si>
  <si>
    <t>2.6 UOMTable [Tabelă UOM/Unități de Măsura]</t>
  </si>
  <si>
    <t>2.7 AnalysisTypeTable [Tabelă Tipuri Analiză]</t>
  </si>
  <si>
    <t>2.9 Products [Produse]</t>
  </si>
  <si>
    <t>3. GeneralLedgerEntries [Înregistrări Contabile - Registrul Jurnal]</t>
  </si>
  <si>
    <t>4. Source Documents [Documente Sursă] cu următoarele subsecțiuni:</t>
  </si>
  <si>
    <t>4.1 Sales Invoices [Facturi de Vânzare]</t>
  </si>
  <si>
    <t>4.2 PurchaseInvoices [Facturi de Achiziții]</t>
  </si>
  <si>
    <t>4.3 Payments [Plăți]</t>
  </si>
  <si>
    <t>2.8 MovementTypeTable  [Tabelă Tipuri Miscari]</t>
  </si>
  <si>
    <t>2.10 PhysicalStock [Stocuri]</t>
  </si>
  <si>
    <t>2.11 Owners [Proprietari]</t>
  </si>
  <si>
    <t>2.12 Assets [Active]</t>
  </si>
  <si>
    <t>4.4 Movement of Goods [Miscari de bunuri]</t>
  </si>
  <si>
    <t>X</t>
  </si>
  <si>
    <t>Declarația informativă D406</t>
  </si>
  <si>
    <t>10</t>
  </si>
  <si>
    <t>Achizitie</t>
  </si>
  <si>
    <t>20</t>
  </si>
  <si>
    <t>30</t>
  </si>
  <si>
    <t>Vanzare</t>
  </si>
  <si>
    <t>70</t>
  </si>
  <si>
    <t>Consum</t>
  </si>
  <si>
    <t>Bunuri degradate</t>
  </si>
  <si>
    <t>MF.P.2</t>
  </si>
  <si>
    <t>MF.P.3</t>
  </si>
  <si>
    <t>MF.P.5</t>
  </si>
  <si>
    <t>MF.P.6</t>
  </si>
  <si>
    <t>MF.P.8</t>
  </si>
  <si>
    <t>MF.P.9</t>
  </si>
  <si>
    <t>MF.P.10</t>
  </si>
  <si>
    <t>MF.P.11</t>
  </si>
  <si>
    <t>ProductCode</t>
  </si>
  <si>
    <t>GoodsServices ID</t>
  </si>
  <si>
    <t>Description</t>
  </si>
  <si>
    <t>ProductCommodityCode</t>
  </si>
  <si>
    <t>UOMBase</t>
  </si>
  <si>
    <t>UOMStandard</t>
  </si>
  <si>
    <t>UOMToUOMBaseConversionFactor</t>
  </si>
  <si>
    <t>01</t>
  </si>
  <si>
    <t>SAMANTA PORUMB</t>
  </si>
  <si>
    <t>10051090</t>
  </si>
  <si>
    <t>FIFO</t>
  </si>
  <si>
    <t>SAC</t>
  </si>
  <si>
    <t>XBG</t>
  </si>
  <si>
    <t>02</t>
  </si>
  <si>
    <t>SAMANTA GRAU</t>
  </si>
  <si>
    <t>10019190</t>
  </si>
  <si>
    <t>Kg</t>
  </si>
  <si>
    <t>KGM</t>
  </si>
  <si>
    <t>MOTORINA</t>
  </si>
  <si>
    <t>27102011</t>
  </si>
  <si>
    <t>Litri</t>
  </si>
  <si>
    <t>LTR</t>
  </si>
  <si>
    <t>MPEF0014</t>
  </si>
  <si>
    <t>MPEF0015</t>
  </si>
  <si>
    <t>Buc</t>
  </si>
  <si>
    <t>H87</t>
  </si>
  <si>
    <t>ATA CUSUT SACI</t>
  </si>
  <si>
    <t>54011018</t>
  </si>
  <si>
    <t>SURUB</t>
  </si>
  <si>
    <t>39269097</t>
  </si>
  <si>
    <t>DISTRIBUITOR</t>
  </si>
  <si>
    <t>RULMENT CU BILE</t>
  </si>
  <si>
    <t>SENILA TRACTOR</t>
  </si>
  <si>
    <t>87087099</t>
  </si>
  <si>
    <t>12092510</t>
  </si>
  <si>
    <t>LOLIUM</t>
  </si>
  <si>
    <t>10019900</t>
  </si>
  <si>
    <t>GRAU CONSUM</t>
  </si>
  <si>
    <t>GRAU SAMANTA</t>
  </si>
  <si>
    <t>10086000</t>
  </si>
  <si>
    <t>TRITICALE</t>
  </si>
  <si>
    <t>10059000</t>
  </si>
  <si>
    <t xml:space="preserve">PORUMB BOABE </t>
  </si>
  <si>
    <t>MovementType</t>
  </si>
  <si>
    <t>MF.MT.2</t>
  </si>
  <si>
    <t>MF.MT.3</t>
  </si>
  <si>
    <t>Simbol cont ERP</t>
  </si>
  <si>
    <t>MF.GLA.2</t>
  </si>
  <si>
    <t>MF.GLA.3</t>
  </si>
  <si>
    <t>MF.GLA.7</t>
  </si>
  <si>
    <t>MF.GLA.9</t>
  </si>
  <si>
    <t>MF.GLA.10</t>
  </si>
  <si>
    <t>MF.GLA.11</t>
  </si>
  <si>
    <t>MF.GLA.12</t>
  </si>
  <si>
    <t>AccountID</t>
  </si>
  <si>
    <t>AccountDescription</t>
  </si>
  <si>
    <t>AccountType</t>
  </si>
  <si>
    <t>OpeningDebitBalance</t>
  </si>
  <si>
    <t>OpeningCreditBalance</t>
  </si>
  <si>
    <t>ClosingDebitBalance</t>
  </si>
  <si>
    <t>ClosingCreditBalance</t>
  </si>
  <si>
    <t>1012.01</t>
  </si>
  <si>
    <t>10120044</t>
  </si>
  <si>
    <t>Capital social XXX SRL 100%</t>
  </si>
  <si>
    <t>Pasiv</t>
  </si>
  <si>
    <t>1061</t>
  </si>
  <si>
    <t>Rezerve legale</t>
  </si>
  <si>
    <t>121</t>
  </si>
  <si>
    <t>Profit sau pierdere</t>
  </si>
  <si>
    <t>Bifunctional</t>
  </si>
  <si>
    <t>2111.01</t>
  </si>
  <si>
    <t>21110017</t>
  </si>
  <si>
    <t>Terenuri</t>
  </si>
  <si>
    <t>Activ</t>
  </si>
  <si>
    <t>212.01</t>
  </si>
  <si>
    <t>21200176</t>
  </si>
  <si>
    <t>Construcţii</t>
  </si>
  <si>
    <t>2812</t>
  </si>
  <si>
    <t>Amortizarea constructiilor</t>
  </si>
  <si>
    <t>3022</t>
  </si>
  <si>
    <t>Combustibili</t>
  </si>
  <si>
    <t>303</t>
  </si>
  <si>
    <t>Materiale de natura obiectelor de inventar</t>
  </si>
  <si>
    <t>331</t>
  </si>
  <si>
    <t>Produse in curs de executie</t>
  </si>
  <si>
    <t>347.001</t>
  </si>
  <si>
    <t>347003510</t>
  </si>
  <si>
    <t>419ABC</t>
  </si>
  <si>
    <t>419001921</t>
  </si>
  <si>
    <t>421</t>
  </si>
  <si>
    <t>Personal - salarii datorate</t>
  </si>
  <si>
    <t>6021</t>
  </si>
  <si>
    <t>Cheltuieli cu materialele auxiliare</t>
  </si>
  <si>
    <t>6022</t>
  </si>
  <si>
    <t>Cheltuieli privind combustibilii</t>
  </si>
  <si>
    <t>6024</t>
  </si>
  <si>
    <t>Cheltuieli privind piesele de schimb</t>
  </si>
  <si>
    <t>7017.1</t>
  </si>
  <si>
    <t>7017001565</t>
  </si>
  <si>
    <t>VANZARE PORUMB BOABE</t>
  </si>
  <si>
    <t>711</t>
  </si>
  <si>
    <t>Venituri aferente costurilor stocurilor de produse</t>
  </si>
  <si>
    <t>7412</t>
  </si>
  <si>
    <t>Venituri din subventii de exploatare pentru materii prime si materiale consumabile</t>
  </si>
  <si>
    <t>8035</t>
  </si>
  <si>
    <t>Stocuri de natura obiectelor de inventar date in folosinta</t>
  </si>
  <si>
    <t>MF.C.3</t>
  </si>
  <si>
    <t>MF.C.5</t>
  </si>
  <si>
    <t>MF.C.6</t>
  </si>
  <si>
    <t>MF.C.7</t>
  </si>
  <si>
    <t>MF.C.8</t>
  </si>
  <si>
    <t>MF.C.9</t>
  </si>
  <si>
    <t>S.C.1</t>
  </si>
  <si>
    <t>S.C.2</t>
  </si>
  <si>
    <t>S.AD.5</t>
  </si>
  <si>
    <t>S.AD.8</t>
  </si>
  <si>
    <t>RegistrationNumber</t>
  </si>
  <si>
    <t>Name</t>
  </si>
  <si>
    <t>City</t>
  </si>
  <si>
    <t>Country</t>
  </si>
  <si>
    <t>Tip partener</t>
  </si>
  <si>
    <t>CustomerID</t>
  </si>
  <si>
    <t xml:space="preserve">Cont contabil Client </t>
  </si>
  <si>
    <t>Bucureşti</t>
  </si>
  <si>
    <t>Romania</t>
  </si>
  <si>
    <t>00 - Operatorii economici înregistrați în România</t>
  </si>
  <si>
    <t>00987789</t>
  </si>
  <si>
    <t>4111ABC</t>
  </si>
  <si>
    <t>4111001420</t>
  </si>
  <si>
    <t>Milano</t>
  </si>
  <si>
    <t>Italia</t>
  </si>
  <si>
    <t>01 - Operatorii economici din statele membre ale UE</t>
  </si>
  <si>
    <t>01IT00123654</t>
  </si>
  <si>
    <t>4111003198</t>
  </si>
  <si>
    <t>SupplierID</t>
  </si>
  <si>
    <t>MF.S.3</t>
  </si>
  <si>
    <t>MF.S.5</t>
  </si>
  <si>
    <t>MF.S.6</t>
  </si>
  <si>
    <t>MF.S.7</t>
  </si>
  <si>
    <t>MF.S.8</t>
  </si>
  <si>
    <t>MF.S.9</t>
  </si>
  <si>
    <t>Timişoara</t>
  </si>
  <si>
    <t>Arad</t>
  </si>
  <si>
    <t>00159741</t>
  </si>
  <si>
    <t>Furnizor SRL</t>
  </si>
  <si>
    <t>Berlin</t>
  </si>
  <si>
    <t>Germania</t>
  </si>
  <si>
    <t>01DE333555</t>
  </si>
  <si>
    <t>Furnizor GMBH</t>
  </si>
  <si>
    <t>401FZ</t>
  </si>
  <si>
    <t>401026565</t>
  </si>
  <si>
    <t>401GM</t>
  </si>
  <si>
    <t>40195</t>
  </si>
  <si>
    <t>404FZ</t>
  </si>
  <si>
    <t>40499665</t>
  </si>
  <si>
    <t>CLIENT SRL</t>
  </si>
  <si>
    <t>CLIENT Spa</t>
  </si>
  <si>
    <t>4111CL</t>
  </si>
  <si>
    <t>GRAU</t>
  </si>
  <si>
    <t>CEREALE</t>
  </si>
  <si>
    <t>104</t>
  </si>
  <si>
    <t>Impozit pe profit anual</t>
  </si>
  <si>
    <t>300</t>
  </si>
  <si>
    <t>Taxa pe valoare adaugata</t>
  </si>
  <si>
    <t>412</t>
  </si>
  <si>
    <t>Contributia individuala de asigurari sociale retinuta de la asigurati</t>
  </si>
  <si>
    <t>432</t>
  </si>
  <si>
    <t>Contributia pentru asigurari de sanatate retinuta de la asigurati</t>
  </si>
  <si>
    <t>480</t>
  </si>
  <si>
    <t>Contribuție asiguratorie pentru muncă</t>
  </si>
  <si>
    <t>602</t>
  </si>
  <si>
    <t>Impozit pe veniturile din salarii si asimilate salariilor</t>
  </si>
  <si>
    <t>619</t>
  </si>
  <si>
    <t>Impozit pe veniturile din arendarea bunurilor agricole</t>
  </si>
  <si>
    <t>631</t>
  </si>
  <si>
    <t>Impozit pe veniturile din dividende obţinute din România de persoane nerezidente</t>
  </si>
  <si>
    <t>634</t>
  </si>
  <si>
    <t>Impozit pe veniturile din comisioane obţinute din România de persoane nerezidente</t>
  </si>
  <si>
    <t>636</t>
  </si>
  <si>
    <t>Impozit pe veniturile din servicii prestate în România şi în afara României de persoane nerezident</t>
  </si>
  <si>
    <t>758</t>
  </si>
  <si>
    <t>Redevenţe rezultate din contractele de concesiune, arendă şi alte contracte de exploatare eficientă a terenurilor cu destinaţie agricolă</t>
  </si>
  <si>
    <t>TaxType</t>
  </si>
  <si>
    <t>MF.TT.2</t>
  </si>
  <si>
    <t>MF.TT.3</t>
  </si>
  <si>
    <t>MF.TT.5</t>
  </si>
  <si>
    <t>MF.TT.8</t>
  </si>
  <si>
    <t>TaxCode</t>
  </si>
  <si>
    <t>TaxPercentage</t>
  </si>
  <si>
    <t>MF.TT.9</t>
  </si>
  <si>
    <t>BaseRate</t>
  </si>
  <si>
    <t>MF.TT.11</t>
  </si>
  <si>
    <t>MF.TT.12</t>
  </si>
  <si>
    <t>Achiziţii intracomunitara de bunuri de la un furnizor înregistrat în scopuri de TVA în statul membru din care a avut loc livrarea intracomunitară 19%</t>
  </si>
  <si>
    <t>Regularizări privind achiziţii de servicii intracomunitare  (AIC de servicii cf reg B2B) 19%</t>
  </si>
  <si>
    <t>Achiziţii de bunuri şi servicii supuse măsurilor de simplificare taxabile cu cota de 9 %</t>
  </si>
  <si>
    <t>308302</t>
  </si>
  <si>
    <t>Achiziţii de bunuri şi servicii scutite de taxă  sau neimpozabile altele decat AIC servicii scutite de taxa</t>
  </si>
  <si>
    <t>310301</t>
  </si>
  <si>
    <t>RO</t>
  </si>
  <si>
    <t>380200</t>
  </si>
  <si>
    <t>Notă închidere TVA (*)</t>
  </si>
  <si>
    <t>000000</t>
  </si>
  <si>
    <t>631010</t>
  </si>
  <si>
    <t>634040</t>
  </si>
  <si>
    <t>636030</t>
  </si>
  <si>
    <t>M</t>
  </si>
  <si>
    <t>LM</t>
  </si>
  <si>
    <t>Set</t>
  </si>
  <si>
    <t>SET</t>
  </si>
  <si>
    <t>PAC</t>
  </si>
  <si>
    <t>XBE</t>
  </si>
  <si>
    <t>LUNA</t>
  </si>
  <si>
    <t>M36</t>
  </si>
  <si>
    <t>Unitate de masura ERP</t>
  </si>
  <si>
    <t>UnitOfMeasure</t>
  </si>
  <si>
    <t>MF.UOM.2</t>
  </si>
  <si>
    <t>MF.UOM.3</t>
  </si>
  <si>
    <t>Kilograme</t>
  </si>
  <si>
    <t>Bucata</t>
  </si>
  <si>
    <t>Litru</t>
  </si>
  <si>
    <t>Metru</t>
  </si>
  <si>
    <t>Pachet</t>
  </si>
  <si>
    <t>Luna</t>
  </si>
  <si>
    <t>COST PERIOADA</t>
  </si>
  <si>
    <t>CP</t>
  </si>
  <si>
    <t>PORUMB</t>
  </si>
  <si>
    <t>CDC</t>
  </si>
  <si>
    <t>01 - Centru de cost</t>
  </si>
  <si>
    <t>DIRECT DE PRODUCTIE</t>
  </si>
  <si>
    <t>INDIRECT DE PRODUCTIE</t>
  </si>
  <si>
    <t>ADMINISTRATIV</t>
  </si>
  <si>
    <t>MENTENANTA</t>
  </si>
  <si>
    <t>DIP</t>
  </si>
  <si>
    <t>IND</t>
  </si>
  <si>
    <t>ADM</t>
  </si>
  <si>
    <t>MAI</t>
  </si>
  <si>
    <t>AnalysisID</t>
  </si>
  <si>
    <t>AnalysisIDDescription</t>
  </si>
  <si>
    <t>MF.AT.4</t>
  </si>
  <si>
    <t>MF.AT.5</t>
  </si>
  <si>
    <t>AnalysisType</t>
  </si>
  <si>
    <t>AnalysisTypeDescription</t>
  </si>
  <si>
    <t>MF.AT.2</t>
  </si>
  <si>
    <t>MF.AT.3</t>
  </si>
  <si>
    <t>S01</t>
  </si>
  <si>
    <t>S02</t>
  </si>
  <si>
    <t>I001</t>
  </si>
  <si>
    <t>IF066</t>
  </si>
  <si>
    <t>I5698</t>
  </si>
  <si>
    <t>MA658</t>
  </si>
  <si>
    <t>MA1247</t>
  </si>
  <si>
    <t>PS3642</t>
  </si>
  <si>
    <t>PS888</t>
  </si>
  <si>
    <t>PS124</t>
  </si>
  <si>
    <t>PS024</t>
  </si>
  <si>
    <t>PF001</t>
  </si>
  <si>
    <t>PF002</t>
  </si>
  <si>
    <t>PF003</t>
  </si>
  <si>
    <t>PF004</t>
  </si>
  <si>
    <t>PF005</t>
  </si>
  <si>
    <t>INSECTICIDE</t>
  </si>
  <si>
    <t>FUNGICIDE</t>
  </si>
  <si>
    <t>INGRASAMINTE</t>
  </si>
  <si>
    <t>DEZINFECTANT</t>
  </si>
  <si>
    <t>NULL</t>
  </si>
  <si>
    <t>Seminte si materiale de plantat</t>
  </si>
  <si>
    <t>MPEF0012</t>
  </si>
  <si>
    <t>MPEF0022</t>
  </si>
  <si>
    <t>Materiale auxiliare</t>
  </si>
  <si>
    <t>MA0041</t>
  </si>
  <si>
    <t>MA0042</t>
  </si>
  <si>
    <t>Piese de schimb</t>
  </si>
  <si>
    <t>PS0012</t>
  </si>
  <si>
    <t>PS0166</t>
  </si>
  <si>
    <t>PS0185</t>
  </si>
  <si>
    <t>PS0486</t>
  </si>
  <si>
    <t>MPEF0046</t>
  </si>
  <si>
    <t>MPEF0047</t>
  </si>
  <si>
    <t>WarehouseID</t>
  </si>
  <si>
    <t>MF.PS.2</t>
  </si>
  <si>
    <t>MF.PS.4</t>
  </si>
  <si>
    <t>ProductType</t>
  </si>
  <si>
    <t>MF.PS.6</t>
  </si>
  <si>
    <t>Produse agricole</t>
  </si>
  <si>
    <t>StockAccountCommodityCode</t>
  </si>
  <si>
    <t>MF.PS.8</t>
  </si>
  <si>
    <t>OwnerID</t>
  </si>
  <si>
    <t>MF.PS.9</t>
  </si>
  <si>
    <t>0069822</t>
  </si>
  <si>
    <t>UOMPhysicalStock</t>
  </si>
  <si>
    <t>MF.PS.10</t>
  </si>
  <si>
    <t>MF.PS.11</t>
  </si>
  <si>
    <t>UnitPrice</t>
  </si>
  <si>
    <t>MF.PS.12</t>
  </si>
  <si>
    <t>MF.PS.13</t>
  </si>
  <si>
    <t>MF.PS.14</t>
  </si>
  <si>
    <t>MF.PS.15</t>
  </si>
  <si>
    <t>MF.PS.16</t>
  </si>
  <si>
    <t>MF.PS.18</t>
  </si>
  <si>
    <t>OpeningStockQuantity</t>
  </si>
  <si>
    <t>OpeningStockValue</t>
  </si>
  <si>
    <t>ClosingStockQuantity</t>
  </si>
  <si>
    <t>ClosingStockValue</t>
  </si>
  <si>
    <t>StockCharacteristics</t>
  </si>
  <si>
    <t>StockCharacteristicValue</t>
  </si>
  <si>
    <t>MF.PS.19</t>
  </si>
  <si>
    <t>MF.O.3</t>
  </si>
  <si>
    <t>MF.O.4</t>
  </si>
  <si>
    <t>GL.6</t>
  </si>
  <si>
    <t>GL.7</t>
  </si>
  <si>
    <t>GL.9</t>
  </si>
  <si>
    <t>GL.10</t>
  </si>
  <si>
    <t>GL.11</t>
  </si>
  <si>
    <t>GL.12</t>
  </si>
  <si>
    <t>GL.18</t>
  </si>
  <si>
    <t>GL.17</t>
  </si>
  <si>
    <t>GL.28</t>
  </si>
  <si>
    <t>GL.29</t>
  </si>
  <si>
    <t>GL.24</t>
  </si>
  <si>
    <t>GL.15</t>
  </si>
  <si>
    <t>GL.31</t>
  </si>
  <si>
    <t>GL.32</t>
  </si>
  <si>
    <t>S.TI.1</t>
  </si>
  <si>
    <t>S.TI.2</t>
  </si>
  <si>
    <t>S.TI.6</t>
  </si>
  <si>
    <t>Type</t>
  </si>
  <si>
    <t>TransactionID</t>
  </si>
  <si>
    <t>Period</t>
  </si>
  <si>
    <t>PeriodYear</t>
  </si>
  <si>
    <t>TransactionDate</t>
  </si>
  <si>
    <t>GLPostingDate</t>
  </si>
  <si>
    <t>SystemEntryDate</t>
  </si>
  <si>
    <t>DebitAmount</t>
  </si>
  <si>
    <t>CreditAmount</t>
  </si>
  <si>
    <t>TaxAmount</t>
  </si>
  <si>
    <t>JURNAL CUMPARARE INTERN</t>
  </si>
  <si>
    <t>Cumparare</t>
  </si>
  <si>
    <t>3021</t>
  </si>
  <si>
    <t>Furnizor neplatitor de TVA</t>
  </si>
  <si>
    <t>0</t>
  </si>
  <si>
    <t>001234</t>
  </si>
  <si>
    <t>401</t>
  </si>
  <si>
    <t>2131</t>
  </si>
  <si>
    <t>404</t>
  </si>
  <si>
    <t>4426</t>
  </si>
  <si>
    <t>6052</t>
  </si>
  <si>
    <t>6581</t>
  </si>
  <si>
    <t>Penalitate - neimpozabil</t>
  </si>
  <si>
    <t>628</t>
  </si>
  <si>
    <t>4428</t>
  </si>
  <si>
    <t>Operatiuni diverse</t>
  </si>
  <si>
    <t>Diverse</t>
  </si>
  <si>
    <t>JURNAL CUMPARARE EU</t>
  </si>
  <si>
    <t>611</t>
  </si>
  <si>
    <t>01HU1234</t>
  </si>
  <si>
    <t>4427</t>
  </si>
  <si>
    <t>01IT1234</t>
  </si>
  <si>
    <t>Jurnal vanzare</t>
  </si>
  <si>
    <t>4111</t>
  </si>
  <si>
    <t>706</t>
  </si>
  <si>
    <t>708</t>
  </si>
  <si>
    <t>Factura de vanzare - Taxare inversa</t>
  </si>
  <si>
    <t>310312</t>
  </si>
  <si>
    <t>7017</t>
  </si>
  <si>
    <t>01ATU1234</t>
  </si>
  <si>
    <t>Livrare intracomunitara</t>
  </si>
  <si>
    <t>Jurnal inchidere</t>
  </si>
  <si>
    <t>Inchideri</t>
  </si>
  <si>
    <t>4424</t>
  </si>
  <si>
    <t>Jurnal banca</t>
  </si>
  <si>
    <t>Banca</t>
  </si>
  <si>
    <t>627</t>
  </si>
  <si>
    <t>Extras banca - comision</t>
  </si>
  <si>
    <t>000</t>
  </si>
  <si>
    <t>5121</t>
  </si>
  <si>
    <t>Extras banca - incasare client</t>
  </si>
  <si>
    <t>01IT001234</t>
  </si>
  <si>
    <t>Extras banca - plata furnizor TVA la incasare</t>
  </si>
  <si>
    <t>Bon de consum</t>
  </si>
  <si>
    <t>SD.MG.5</t>
  </si>
  <si>
    <t>SD.MG.6</t>
  </si>
  <si>
    <t>SD.MG.10</t>
  </si>
  <si>
    <t>SD.MG.15</t>
  </si>
  <si>
    <t>SD.MG.16</t>
  </si>
  <si>
    <t>SD.MG.18</t>
  </si>
  <si>
    <t>SD.MG.19</t>
  </si>
  <si>
    <t>SD.MG.20</t>
  </si>
  <si>
    <t>SD.MG.21</t>
  </si>
  <si>
    <t>SD.MG.22</t>
  </si>
  <si>
    <t>SD.MG.25</t>
  </si>
  <si>
    <t>SD.MG.27</t>
  </si>
  <si>
    <t>SD.MG.28</t>
  </si>
  <si>
    <t>SD.MG.29</t>
  </si>
  <si>
    <t>SD.MG.30</t>
  </si>
  <si>
    <t>Movement reference</t>
  </si>
  <si>
    <t>Movement date</t>
  </si>
  <si>
    <t>Movement type</t>
  </si>
  <si>
    <t>Document type</t>
  </si>
  <si>
    <t>Document number</t>
  </si>
  <si>
    <t>Line number</t>
  </si>
  <si>
    <t>Product code</t>
  </si>
  <si>
    <t>Quantity</t>
  </si>
  <si>
    <t>UOMToUOMPhysicalStockConversion</t>
  </si>
  <si>
    <t>Book value</t>
  </si>
  <si>
    <t>Factura de vanzare</t>
  </si>
  <si>
    <t>FV</t>
  </si>
  <si>
    <t>347</t>
  </si>
  <si>
    <t>00123456</t>
  </si>
  <si>
    <t>1</t>
  </si>
  <si>
    <t>01IT00123456</t>
  </si>
  <si>
    <t>Nota intrare-receptie</t>
  </si>
  <si>
    <t>NIR</t>
  </si>
  <si>
    <t>3024</t>
  </si>
  <si>
    <t>BC</t>
  </si>
  <si>
    <t>Intrare in stoc</t>
  </si>
  <si>
    <t>PV</t>
  </si>
  <si>
    <t>4.5 Asset Transactions [Tranzactii cu active]</t>
  </si>
  <si>
    <t>S.I.1</t>
  </si>
  <si>
    <t>S.I.23</t>
  </si>
  <si>
    <t>S.I.4</t>
  </si>
  <si>
    <t>S.I.8</t>
  </si>
  <si>
    <t>S.I.9</t>
  </si>
  <si>
    <t>S.I.13</t>
  </si>
  <si>
    <t>S.I.30</t>
  </si>
  <si>
    <t>S.I.37</t>
  </si>
  <si>
    <t>S.I.36</t>
  </si>
  <si>
    <t>S.I.35</t>
  </si>
  <si>
    <t>S.I.45</t>
  </si>
  <si>
    <t>S.I.39</t>
  </si>
  <si>
    <t>S.I.42</t>
  </si>
  <si>
    <t>S.I.43</t>
  </si>
  <si>
    <t>S.I.40</t>
  </si>
  <si>
    <t>S.I.41</t>
  </si>
  <si>
    <t>S.AM.1</t>
  </si>
  <si>
    <t>S.AM.2</t>
  </si>
  <si>
    <t>S.AM.3</t>
  </si>
  <si>
    <t>S.AM.4</t>
  </si>
  <si>
    <t>S.I.47</t>
  </si>
  <si>
    <t>S.TI.3</t>
  </si>
  <si>
    <t>S.TI.4</t>
  </si>
  <si>
    <t>InvoiceNo</t>
  </si>
  <si>
    <t>Invoice date</t>
  </si>
  <si>
    <t>InvoiceType</t>
  </si>
  <si>
    <t>Self-billing indicator</t>
  </si>
  <si>
    <t>ProductDescription</t>
  </si>
  <si>
    <t>GoodsServicesID</t>
  </si>
  <si>
    <t>TaxPointDate</t>
  </si>
  <si>
    <t>InvoiceUOM</t>
  </si>
  <si>
    <t>UOMtoUOMBaseConversionFactor</t>
  </si>
  <si>
    <t>Amount</t>
  </si>
  <si>
    <t>CurrencyCode</t>
  </si>
  <si>
    <t>CurrencyAmount</t>
  </si>
  <si>
    <t>ExchangeRate</t>
  </si>
  <si>
    <t>DebitCreditIndicator</t>
  </si>
  <si>
    <t>TaxBase</t>
  </si>
  <si>
    <t>PaymentMechanism</t>
  </si>
  <si>
    <t>FV1</t>
  </si>
  <si>
    <t>Timisoara</t>
  </si>
  <si>
    <t>411101</t>
  </si>
  <si>
    <t>380</t>
  </si>
  <si>
    <t>RON</t>
  </si>
  <si>
    <t>C</t>
  </si>
  <si>
    <t>42</t>
  </si>
  <si>
    <t>FV2</t>
  </si>
  <si>
    <t>00987654</t>
  </si>
  <si>
    <t>411102</t>
  </si>
  <si>
    <t>CHIRIE</t>
  </si>
  <si>
    <t>FV3</t>
  </si>
  <si>
    <t>01IT0012587</t>
  </si>
  <si>
    <t>411103</t>
  </si>
  <si>
    <t>EUR</t>
  </si>
  <si>
    <t>401001423</t>
  </si>
  <si>
    <t>D</t>
  </si>
  <si>
    <t>40100892</t>
  </si>
  <si>
    <t>1001</t>
  </si>
  <si>
    <t>1002</t>
  </si>
  <si>
    <t>S.I.26</t>
  </si>
  <si>
    <t>ULEI</t>
  </si>
  <si>
    <t>Ingrasaminte</t>
  </si>
  <si>
    <t>SD.P.5</t>
  </si>
  <si>
    <t>SD.P.9</t>
  </si>
  <si>
    <t>SD.P.10</t>
  </si>
  <si>
    <t>SD.P.11</t>
  </si>
  <si>
    <t>SD.P.20</t>
  </si>
  <si>
    <t>SD.P.23</t>
  </si>
  <si>
    <t>SD.P.22</t>
  </si>
  <si>
    <t>SD.P.26</t>
  </si>
  <si>
    <t>contabil</t>
  </si>
  <si>
    <t>Liniara</t>
  </si>
  <si>
    <t>208</t>
  </si>
  <si>
    <t>9.9.6</t>
  </si>
  <si>
    <t>205</t>
  </si>
  <si>
    <t>9.9.3</t>
  </si>
  <si>
    <t>212</t>
  </si>
  <si>
    <t>2111</t>
  </si>
  <si>
    <t>8.8</t>
  </si>
  <si>
    <t>Fara amortizare</t>
  </si>
  <si>
    <t>Licenta</t>
  </si>
  <si>
    <t>Necorporale altele</t>
  </si>
  <si>
    <t>xx S.R.L.</t>
  </si>
  <si>
    <t>01DE1235</t>
  </si>
  <si>
    <t>DE</t>
  </si>
  <si>
    <t>Bucuresti</t>
  </si>
  <si>
    <t>AssetID</t>
  </si>
  <si>
    <t>MF.A.2</t>
  </si>
  <si>
    <t>MF.A.3</t>
  </si>
  <si>
    <t>MF.A.4</t>
  </si>
  <si>
    <t>MF.A.5. AssetSupplier</t>
  </si>
  <si>
    <t>DateOfAcquisition</t>
  </si>
  <si>
    <t>MF.A.7</t>
  </si>
  <si>
    <t>StartUpDate</t>
  </si>
  <si>
    <t>MF.A.8</t>
  </si>
  <si>
    <t>AssetValuationType</t>
  </si>
  <si>
    <t>MF.A.14</t>
  </si>
  <si>
    <t>ValuationClass</t>
  </si>
  <si>
    <t>MF.A.15</t>
  </si>
  <si>
    <t>AcquisitionAndProductionCostsBegin</t>
  </si>
  <si>
    <t>MF.A.16</t>
  </si>
  <si>
    <t>AcquisitionAndProductionCostsEnd</t>
  </si>
  <si>
    <t>MF.A.17</t>
  </si>
  <si>
    <t>InvestmentSupport</t>
  </si>
  <si>
    <t>MF.A.18</t>
  </si>
  <si>
    <t>AssetLifeYear</t>
  </si>
  <si>
    <t>AssetLifeMonth</t>
  </si>
  <si>
    <t>MF.A.19</t>
  </si>
  <si>
    <t>MF.A.20</t>
  </si>
  <si>
    <t>AssetAddition</t>
  </si>
  <si>
    <t>MF.A.21</t>
  </si>
  <si>
    <t>Transfers</t>
  </si>
  <si>
    <t>MF.A.22</t>
  </si>
  <si>
    <t>AssetDisposal</t>
  </si>
  <si>
    <t>MF.A.23</t>
  </si>
  <si>
    <t>MF.A.24</t>
  </si>
  <si>
    <t>MF.A.25</t>
  </si>
  <si>
    <t>BookValueBegin</t>
  </si>
  <si>
    <t>DepreciationMethod</t>
  </si>
  <si>
    <t>DepreciationPercentage</t>
  </si>
  <si>
    <t>DepreciationForPeriod</t>
  </si>
  <si>
    <t>AppreciationForPeriod</t>
  </si>
  <si>
    <t>MF.A.26</t>
  </si>
  <si>
    <t>MF.A.27</t>
  </si>
  <si>
    <t>MF.A.28</t>
  </si>
  <si>
    <t>MF.A.29</t>
  </si>
  <si>
    <t>ExtraordinaryDepreciationsForPeriod</t>
  </si>
  <si>
    <t>AccumulatedDepreciation</t>
  </si>
  <si>
    <t>MF.A.30</t>
  </si>
  <si>
    <t>BookValueEnd</t>
  </si>
  <si>
    <t>MF.A.31</t>
  </si>
  <si>
    <t>ExtraordinaryDepreciationAmountForPeriod</t>
  </si>
  <si>
    <t>MF.A.34</t>
  </si>
  <si>
    <t>ExtraordinaryDepreciationMethod</t>
  </si>
  <si>
    <t>MF.A.33</t>
  </si>
  <si>
    <t>SupplierName</t>
  </si>
  <si>
    <t>Amortizare</t>
  </si>
  <si>
    <t>41277</t>
  </si>
  <si>
    <t>Contabila</t>
  </si>
  <si>
    <t>42319</t>
  </si>
  <si>
    <t>AssetTransactionID</t>
  </si>
  <si>
    <t>SD.AT.3</t>
  </si>
  <si>
    <t>SD.AT.4</t>
  </si>
  <si>
    <t>AssetTransactionType</t>
  </si>
  <si>
    <t>AssetTransactionDate</t>
  </si>
  <si>
    <t>SD.AT.5</t>
  </si>
  <si>
    <t>SD.AT.6</t>
  </si>
  <si>
    <t>SD.AT.7</t>
  </si>
  <si>
    <t>SD.AT.9</t>
  </si>
  <si>
    <t>SD.AT.8 Supplier</t>
  </si>
  <si>
    <t>SD.AT.15</t>
  </si>
  <si>
    <t>AcquisitionAndProductionCostOnTransaction</t>
  </si>
  <si>
    <t>BookValueOnTransaction</t>
  </si>
  <si>
    <t>SD.AT.16</t>
  </si>
  <si>
    <t>SD.AT.17</t>
  </si>
  <si>
    <t>SD.AT.18</t>
  </si>
  <si>
    <t>AssetTransactionAmount</t>
  </si>
  <si>
    <t>15364/10/617</t>
  </si>
  <si>
    <t>617</t>
  </si>
  <si>
    <t>RD.1</t>
  </si>
  <si>
    <t>RAND D 300</t>
  </si>
  <si>
    <t>310302</t>
  </si>
  <si>
    <t>RD.2</t>
  </si>
  <si>
    <t>02GB1234</t>
  </si>
  <si>
    <t>704</t>
  </si>
  <si>
    <t>Servcii NonUe</t>
  </si>
  <si>
    <t>310305</t>
  </si>
  <si>
    <t>RD.3</t>
  </si>
  <si>
    <t>RD.3/3.1</t>
  </si>
  <si>
    <t>Servicii UE</t>
  </si>
  <si>
    <t>310307</t>
  </si>
  <si>
    <t>310308</t>
  </si>
  <si>
    <t>RD.4</t>
  </si>
  <si>
    <t>RD.9</t>
  </si>
  <si>
    <t>RD.10</t>
  </si>
  <si>
    <t>RD.13</t>
  </si>
  <si>
    <t>Factura de vanzare - Export</t>
  </si>
  <si>
    <t>701</t>
  </si>
  <si>
    <t>310313</t>
  </si>
  <si>
    <t>RD.14</t>
  </si>
  <si>
    <t>Factura de vanzare - SFDD</t>
  </si>
  <si>
    <t>310326</t>
  </si>
  <si>
    <t>RD.15</t>
  </si>
  <si>
    <t>7581</t>
  </si>
  <si>
    <t>Factura de vanzare - Neimpozabil</t>
  </si>
  <si>
    <t>310324</t>
  </si>
  <si>
    <t>Servicii intracomunitare</t>
  </si>
  <si>
    <t>Servicii nonUE</t>
  </si>
  <si>
    <t>RD.24</t>
  </si>
  <si>
    <t>RD.25</t>
  </si>
  <si>
    <t>RD.30</t>
  </si>
  <si>
    <t>604</t>
  </si>
  <si>
    <t>3025</t>
  </si>
  <si>
    <t>RD.12/27.1</t>
  </si>
  <si>
    <t>RD.12/27.2</t>
  </si>
  <si>
    <t>Import</t>
  </si>
  <si>
    <t>301</t>
  </si>
  <si>
    <t>446</t>
  </si>
  <si>
    <t>6022xx1</t>
  </si>
  <si>
    <t>6022xx2</t>
  </si>
  <si>
    <t>Factura de vanzare - Tva la incasare</t>
  </si>
  <si>
    <t>633</t>
  </si>
  <si>
    <t>633110</t>
  </si>
  <si>
    <t>632</t>
  </si>
  <si>
    <t>632030</t>
  </si>
  <si>
    <t>457</t>
  </si>
  <si>
    <t>631020</t>
  </si>
  <si>
    <t>298</t>
  </si>
  <si>
    <t>15890/50/298</t>
  </si>
  <si>
    <t>Casare</t>
  </si>
  <si>
    <t>ValuationMethod</t>
  </si>
  <si>
    <t>5. În secțiunea Master File, subsecțiunea General Ledger Accounts</t>
  </si>
  <si>
    <t>verificarea completării câmpurilor: Account ID, Account description,</t>
  </si>
  <si>
    <t>Account Type, Opening Debit/Credit Balance, Closing Debit/Credit Balance.</t>
  </si>
  <si>
    <t>6. În secțiunea Master File, subsecțiunea Customers - Company</t>
  </si>
  <si>
    <t>Structure verificarea completării câmpurilor: Registration number, Name,</t>
  </si>
  <si>
    <t>Adress - City, Country cât și a: CustomerID, Account ID, Opening</t>
  </si>
  <si>
    <t>Debit/Credit Balance, Closing Debit/Credit Balance. Verificarea</t>
  </si>
  <si>
    <t>Registration number versus CustomerID, care ar trebui să fie identice</t>
  </si>
  <si>
    <t>7. În secțiunea Master File, subsecțiunea Suppliers - Company</t>
  </si>
  <si>
    <t>Adress - City, Country cât și a: SupplierID, Account ID, Opening Debit</t>
  </si>
  <si>
    <t>Balance, Opening Credit Balance, Closing Debit Balance, Closing Credit</t>
  </si>
  <si>
    <t>Balance. Verificarea Registration number versus SupplierID, care ar trebui</t>
  </si>
  <si>
    <t>să fie identice.</t>
  </si>
  <si>
    <t>8. În secțiunea Master File, subsecțiunea Tax Table - Tax Table Entry</t>
  </si>
  <si>
    <t>verificarea completării câmpurilor: Tax Type, Description, Tax Code Details</t>
  </si>
  <si>
    <t>9. În secțiunea Master File, subsecțiunea UOM Table verificarea</t>
  </si>
  <si>
    <t>10. În secțiunea Master File, subsecțiunea Analysis Type Table-</t>
  </si>
  <si>
    <t>Analysis Type Table Entry verificarea completării câmpurilor : Analysis</t>
  </si>
  <si>
    <t>Type, Analysis Type Description, Analysis ID, Analysis Description</t>
  </si>
  <si>
    <t>11. În secțiunea Master File, subsecțiunea Products - Product</t>
  </si>
  <si>
    <t>verificarea completării câmpurilor : Product Code, Description, Product</t>
  </si>
  <si>
    <t>Commodity Code, UOM Base, UOM Standard, UOM To UOM Base</t>
  </si>
  <si>
    <t>Conversion Factor</t>
  </si>
  <si>
    <t>12. În secțiunea Master File verificarea egalității între totalul soldurilor</t>
  </si>
  <si>
    <t>inițiale ale conturilor debitoare (Opening Debit Balance) și totalul soldurilor</t>
  </si>
  <si>
    <t>inițiale creditoare (Opening Credit Balance) (mai puțin conturile din clasele</t>
  </si>
  <si>
    <t>8 si 9)</t>
  </si>
  <si>
    <t>13. În secțiunea Master File verificarea egalității între totalul sodurilor</t>
  </si>
  <si>
    <t>finale ale conturilor debitoare (Closing Debit Balance) și totalul soldurilor</t>
  </si>
  <si>
    <t>finale creditoare (Closing Credit Balance) (mai puțin conturile din clasele 8</t>
  </si>
  <si>
    <t>si 9)</t>
  </si>
  <si>
    <t>14. În secțiunea Master File verificarea soldurilor finale (Closing Debit</t>
  </si>
  <si>
    <t>Balance si Closing Credit Balance) ale lunii să coincidă cu soldurile inițiale</t>
  </si>
  <si>
    <t>(Opening Debit Balance si Opening Credit Balance) ale lunii următoare</t>
  </si>
  <si>
    <t>- pentru conturile de Activ : Sold inițial (Opening Balance din secțiunea</t>
  </si>
  <si>
    <t>Master File) + Rulaj debitor (Debit Amount - General Ledger Entries - Entries) -</t>
  </si>
  <si>
    <t>Rulaj creditor (Credit Amount - General Ledger Entries - Entries) = Sold final</t>
  </si>
  <si>
    <t>(Closing Balance din secțiunea Master File)</t>
  </si>
  <si>
    <t>15. În secțiunea Master File se verifică soldurile finale ale conturilor</t>
  </si>
  <si>
    <t>lunii (Closing Debit Balance si Closing Credit Balance) ținând cont de</t>
  </si>
  <si>
    <t>următoarele formule :</t>
  </si>
  <si>
    <t>- pentru conturile de Pasiv : Sold inițial (Opening Balance din secțiunea</t>
  </si>
  <si>
    <t>Master File) + Rulaj creditor (Credit Amount - General Ledger Entries - Entries)</t>
  </si>
  <si>
    <t>- Rulaj debitor (Debit Amount - General Ledger Entries - Entries) = Sold final</t>
  </si>
  <si>
    <t>funcție de soldul inițial al contului</t>
  </si>
  <si>
    <t>- pentru conturile Bifuncționale se vor urma aceleași reguli de mai sus, în</t>
  </si>
  <si>
    <t>Testul 1 : In sectiunea General Ledger Entries se verifica daca la nivel de Transaction</t>
  </si>
  <si>
    <t>Line (GL.22), in subsectiunea Tax Information (GL.33), structura Tax Information</t>
  </si>
  <si>
    <t>Structure exista Tax Type (S.TI.1) completat cu 300 si Tax Amount Structure/ Amount</t>
  </si>
  <si>
    <t>(S.TI.6/ S.AM.1) &lt;0&gt; pentru care a fost completat Tax Code (S.TI.2) = 000000</t>
  </si>
  <si>
    <t>Testul 2 : In sectiunea General Ledger Entries se verifica daca la nivel de Transaction</t>
  </si>
  <si>
    <t>Line (GL.22), pentru Tax Information Structure/ Tax Amount Structure/ Amount</t>
  </si>
  <si>
    <t>(S.TI.6/ S.AM.1) &lt;0&gt;, procentul specific codului de taxa completat pentru campul Tax</t>
  </si>
  <si>
    <t>Code (S.TI.2) din structura Tax Information Structure, aplicat la Debit Amount/Credit</t>
  </si>
  <si>
    <t>Amount (GL.31/GL.32) da ca rezultat suma inscrisa la Tax Information Structure/ Tax</t>
  </si>
  <si>
    <t>Amount Structure/ Amount (S.TI.6/ S.AM.1)</t>
  </si>
  <si>
    <t>Testul 3 : In sectiunea General Ledger Entries se verifica daca la nivel de Transaction</t>
  </si>
  <si>
    <t>Structure exista Tax Type (S.TI.1) completat cu 000 si Tax Amount Structure/ Amount</t>
  </si>
  <si>
    <t>Testul 4 : In sectiunea General Ledger Entries se verifica daca la nivel de Transaction</t>
  </si>
  <si>
    <t>Line (GL.22) pentru Account Id (GL.24) care incepe cu 4426* exista inregistrari pentru</t>
  </si>
  <si>
    <t>care Tax Amount Structure/ Amount (S.TI.6/ S.AM.1) &lt;0&gt;</t>
  </si>
  <si>
    <t>Testul 5 : In sectiunea General Ledger Entries se verifica daca la nivel de Transaction</t>
  </si>
  <si>
    <t>Line (GL.22) pentru Account Id (GL.24) care incepe cu 4427* exista inregistrari pentru</t>
  </si>
  <si>
    <t>Line (GL.22) pentru Account Id (GL.24) care incepe cu 4428* exista inregistrari pentru</t>
  </si>
  <si>
    <t>Testul 8 : In sectiunea General Ledger Entries se verifica daca la nivel de Transaction</t>
  </si>
  <si>
    <t>Structure, exista Tax Code (S.TI.2) specific livrarilor/prestarilor scutite de</t>
  </si>
  <si>
    <t>TVA/neimpozabile/operatiuni supuse masurilor de simplificare declarate in decontul de</t>
  </si>
  <si>
    <t>TVA la randurile : 1, 2, 3, 3.1, 4, 13, 14 , 15 pentru care Tax Amount Structure/ Amount</t>
  </si>
  <si>
    <t>(S.TI.6/ S.AM.1) &lt;0&gt;</t>
  </si>
  <si>
    <t>Testul 9 : In sectiunea General Ledger Entries se verifica daca la nivel de Transaction</t>
  </si>
  <si>
    <t>Line (GL.22), pentru liniile diferite de Account ID 4426* si 4427*, in subsectiunea Tax</t>
  </si>
  <si>
    <t>Information (GL.33), structura Tax Information Structure exista Tax Code (S.TI.2)</t>
  </si>
  <si>
    <t>specifice achizitiilor supuse taxarii inverse declarate in decontul de TVA la randurile :</t>
  </si>
  <si>
    <t>5/20, 5.1/20.1, 6/21, 7/22, 7.1/22.1, 8/23, 12/27, 12.1/27.1, 12.2/27.2, 12.3/27.3</t>
  </si>
  <si>
    <t>pentru care Tax Amount Structure/ Amount (S.TI.6/ S.AM.1) = 0</t>
  </si>
  <si>
    <t>Testul 10 : In sectiunea General Ledger Entries se verifica daca la nivel de Transaction</t>
  </si>
  <si>
    <t>Structure, exista Tax Code (S.TI.2) specific achizitiilor scutite/neimpozabile declarate</t>
  </si>
  <si>
    <t>in decontul de TVA la randurile : 30, 30.1 pentru care Tax Amount Structure/ Amount</t>
  </si>
  <si>
    <t>3028</t>
  </si>
  <si>
    <t>180</t>
  </si>
  <si>
    <t>Inventar</t>
  </si>
  <si>
    <t>IS</t>
  </si>
  <si>
    <t>INVENTAR INTERMITENT</t>
  </si>
  <si>
    <t>INVENTAR PERMANENT</t>
  </si>
  <si>
    <t>1171</t>
  </si>
  <si>
    <t>Plata Dividende scutite cf Directiva</t>
  </si>
  <si>
    <t>Plata Dobanzi scutite cf Directiva</t>
  </si>
  <si>
    <t>Plata Redevente scutite cf Directiva</t>
  </si>
  <si>
    <t>Plata Dividende</t>
  </si>
  <si>
    <t>Plata impozit</t>
  </si>
  <si>
    <t>Repartizare dividende</t>
  </si>
  <si>
    <t>Retinere impozit</t>
  </si>
  <si>
    <t>Description2</t>
  </si>
  <si>
    <t>AccountID2</t>
  </si>
  <si>
    <t>Casare bun valoare bruta 15.000 lei, valoarea amortizata 10.000 lei</t>
  </si>
  <si>
    <t>41277/10/617</t>
  </si>
  <si>
    <t>42319/10/617</t>
  </si>
  <si>
    <t>Movement subtype</t>
  </si>
  <si>
    <t>SD.MG.31</t>
  </si>
  <si>
    <t>Vânzare</t>
  </si>
  <si>
    <t>Achiziție</t>
  </si>
  <si>
    <t>Producție</t>
  </si>
  <si>
    <t>Alte tranzacții</t>
  </si>
  <si>
    <t>ERP</t>
  </si>
  <si>
    <t>GL.5</t>
  </si>
  <si>
    <t>JournalID</t>
  </si>
  <si>
    <t>JV</t>
  </si>
  <si>
    <t>JC</t>
  </si>
  <si>
    <t>OD</t>
  </si>
  <si>
    <t>JIN</t>
  </si>
  <si>
    <t>JB</t>
  </si>
  <si>
    <t>Payment ref no.</t>
  </si>
  <si>
    <t>Transaction Date</t>
  </si>
  <si>
    <t>PaymentMethod</t>
  </si>
  <si>
    <t>SD.P.32</t>
  </si>
  <si>
    <t>03</t>
  </si>
  <si>
    <t>Achizitie materiale si servicii pentru realizarea unui proiect de investitii (intrari in contul de investitii in curs) 100.000 LEI</t>
  </si>
  <si>
    <t>Nu se declara in subsectiunea Asset Transactions</t>
  </si>
  <si>
    <t>D406</t>
  </si>
  <si>
    <t>105</t>
  </si>
  <si>
    <t>Salarii brute</t>
  </si>
  <si>
    <t>Impozit pe salariu</t>
  </si>
  <si>
    <t>641</t>
  </si>
  <si>
    <t>444</t>
  </si>
  <si>
    <t>4315</t>
  </si>
  <si>
    <t>4316</t>
  </si>
  <si>
    <t>CAS</t>
  </si>
  <si>
    <t>CASS</t>
  </si>
  <si>
    <t>Plata salariu net</t>
  </si>
  <si>
    <t>Plata impozit salariu</t>
  </si>
  <si>
    <t>Chirie persoana fizica</t>
  </si>
  <si>
    <t>Impozit pe chirie</t>
  </si>
  <si>
    <t>462</t>
  </si>
  <si>
    <t>Plata Chirie</t>
  </si>
  <si>
    <t>Plata impozit pe chirie</t>
  </si>
  <si>
    <t>628010</t>
  </si>
  <si>
    <t>FlatTaxRate</t>
  </si>
  <si>
    <t>MF.TT.10</t>
  </si>
  <si>
    <t>5.6. CompanyStructure/ 5.1. AddressStructure</t>
  </si>
  <si>
    <t>În situația în care proprietarul tuturor</t>
  </si>
  <si>
    <t>stocurilor este contribuabilul, nu se vor</t>
  </si>
  <si>
    <t>raporta informații în cadrul acestei</t>
  </si>
  <si>
    <t>subsecțiuni.</t>
  </si>
  <si>
    <t>Achizitie mijloc fix cu 960.000 lei</t>
  </si>
  <si>
    <t>Amortizare lunara mijloc fix achizitionat</t>
  </si>
  <si>
    <t>Reevaluare pozitivă</t>
  </si>
  <si>
    <t>S.I.2 Customer Information</t>
  </si>
  <si>
    <t>S.I.20 InvoiceLine</t>
  </si>
  <si>
    <t>S.I.46 InvoiceLineAmount</t>
  </si>
  <si>
    <t>S.I.49 TaxInformation</t>
  </si>
  <si>
    <t>S.I.3 Supplier Information</t>
  </si>
  <si>
    <t>S.I.25 BillingAddress</t>
  </si>
  <si>
    <t>S.I.28 BillingAddress</t>
  </si>
  <si>
    <t>Informațiile cu privire la structura de centre de cost/direcții de business/departamente sunt obligatorii de</t>
  </si>
  <si>
    <t>raportat in sub-secțiunea “AnalysisTypeTable” din secțiunea “Masterfiles”. La nivel de linie in</t>
  </si>
  <si>
    <t>“GeneralLedgerEntries” sau “SourceDocuments” raportarea elementelor/structurii “Analysis” este opționala.</t>
  </si>
  <si>
    <t>Conform legii contabilității, entitățile au obligația organizării contabilității de gestiune adaptate la specificul</t>
  </si>
  <si>
    <t>activității. În funcție de specificul activității desfășurate, contabilitatea de gestiune va asigura, între altele,</t>
  </si>
  <si>
    <t>înregistrarea operațiilor privind colectarea şi repartizarea cheltuielilor pe destinații, respectiv pe activități, secții,</t>
  </si>
  <si>
    <t>faze de fabricație, centre de costuri, centre de profit, după caz, precum şi calculul costului de achiziție, de</t>
  </si>
  <si>
    <t>producție, de prelucrare al bunurilor intrate, obținute, lucrărilor executate, serviciilor prestate, producției în curs</t>
  </si>
  <si>
    <t>de execuție, imobilizărilor în curs etc..</t>
  </si>
  <si>
    <t>Așadar, în sub-secțiunea “AnalysisTypeTable” se vor raporta structurile de centre de cost, centre de profit,</t>
  </si>
  <si>
    <t>sau alte structuri prin intermediul cărora se asigură cerințele de organizare a contabilității de gestiune la</t>
  </si>
  <si>
    <t>depunerea raportării fără a include informații la acest câmp (atunci când contribuabilul nu are nimic de</t>
  </si>
  <si>
    <t>declarat pentru perioada de raportare).</t>
  </si>
  <si>
    <t>nivelul entității.</t>
  </si>
  <si>
    <t>Cardinalitatea stabilită pentru elementul AnalysisTypeTableEntry este 0..*, ceea ca permite</t>
  </si>
  <si>
    <t>Decont de cheltuieli</t>
  </si>
  <si>
    <t>Regularizare Livrare intracomunitara</t>
  </si>
  <si>
    <t>Regularizare Servicii UE</t>
  </si>
  <si>
    <t>Regularizare Servicii intracomunitare</t>
  </si>
  <si>
    <t>v2 Bon fiscal cumparare - deductibilitate 50%</t>
  </si>
  <si>
    <t>v1 Bon fiscal cumparare - deductibilitate 50%</t>
  </si>
  <si>
    <t>v1 Achizitii TVA 100% nedeductibil</t>
  </si>
  <si>
    <t>v2 Achizitii TVA 100% nedeductibil</t>
  </si>
  <si>
    <t>Deducere TVA - plata furnizor TVA la incasare</t>
  </si>
  <si>
    <t>Retinere impozit 5% conf. Cedi</t>
  </si>
  <si>
    <t>Repartizare dividende - PF RO</t>
  </si>
  <si>
    <t>Repartizare dividende - PJ RO</t>
  </si>
  <si>
    <t>Plata impozit dividende</t>
  </si>
  <si>
    <t>00445566</t>
  </si>
  <si>
    <t>00556677</t>
  </si>
  <si>
    <t>00667788</t>
  </si>
  <si>
    <t>Extras cont - Incasare client</t>
  </si>
  <si>
    <t>Extras cont - Comision</t>
  </si>
  <si>
    <t>Registru casa - Plata furnizor</t>
  </si>
  <si>
    <t>Registru casa - Avans spre decontare</t>
  </si>
  <si>
    <t>Extras cont - Plata furnizor extern</t>
  </si>
  <si>
    <t>ID contribuabil raportor</t>
  </si>
  <si>
    <t>Registru casa - Restituire avans neutilizat</t>
  </si>
  <si>
    <t>6123</t>
  </si>
  <si>
    <t>D300</t>
  </si>
  <si>
    <t>D301</t>
  </si>
  <si>
    <t>D311</t>
  </si>
  <si>
    <t>D398</t>
  </si>
  <si>
    <t>Cod taxă in SAF-T (TaxCode)</t>
  </si>
  <si>
    <t>x - Inactiv</t>
  </si>
  <si>
    <t>Cod taxa</t>
  </si>
  <si>
    <t>Descriere cod (RO)</t>
  </si>
  <si>
    <t>Code description (EN)</t>
  </si>
  <si>
    <t>Cote TVA (%)</t>
  </si>
  <si>
    <t>Categorie</t>
  </si>
  <si>
    <t>L1</t>
  </si>
  <si>
    <t>Intra-community supplies of goods VAT exempt</t>
  </si>
  <si>
    <t>Livrări</t>
  </si>
  <si>
    <t>L2</t>
  </si>
  <si>
    <t xml:space="preserve">Regularizări livrări intracomunitare scutite </t>
  </si>
  <si>
    <t>Regularisation of intra-community supplies of goods VAT exempt</t>
  </si>
  <si>
    <t>L3</t>
  </si>
  <si>
    <t>Livrări intracomunitare de bunuri, scutite conform art. 294 alin.(2) lit.b) şi c) din Codul Fiscal</t>
  </si>
  <si>
    <t>Intra-community supplies of goods, VAT exempt according to art. 294 paragraph (2) letters b) and c) from the Fiscal Code</t>
  </si>
  <si>
    <t>L4</t>
  </si>
  <si>
    <t>Livrare de bunuri pentru care locul livrarii este in afara Romaniei (in UE sau non-UE)</t>
  </si>
  <si>
    <t>Supplies of goods for which the place of supply is outside Romania (EU or non-EU)</t>
  </si>
  <si>
    <t>L5</t>
  </si>
  <si>
    <t>Prestare de servicii pentru care locul prestarii este in afara UE</t>
  </si>
  <si>
    <t>Supply of services for which the place of supply is outside the EU</t>
  </si>
  <si>
    <t>L6</t>
  </si>
  <si>
    <t>Prestări de servicii intracomunitare care beneficiază de scutire in statul membru in care taxa este datorată</t>
  </si>
  <si>
    <t>Intra-Community supplies of services VAT exempt in the Member State in which the tax is due</t>
  </si>
  <si>
    <t>3/3.1</t>
  </si>
  <si>
    <t>L7</t>
  </si>
  <si>
    <t>Prestări de servicii intracomunitare care nu beneficiază de scutire in statul membru in care taxa este datorată (servicii cf reg B2B)</t>
  </si>
  <si>
    <t>Supply of intra-Community services, which are not VAT exempt in the Member State in which the tax is due (services according to B2B rule)</t>
  </si>
  <si>
    <t>L8</t>
  </si>
  <si>
    <t>Regularizări privind prestări de servicii intracomunitare care nu beneficiază de scutire in statul membru in care taxa este datorată (servicii cf reg B2B)</t>
  </si>
  <si>
    <t>Regularisation of Intra-Community supplies of services which are not exempt in the Member State in which the tax is due (services according to B2B rule)</t>
  </si>
  <si>
    <t>L9</t>
  </si>
  <si>
    <t>Livrări de bunuri şi prestări de servicii taxabile cu cota 19%</t>
  </si>
  <si>
    <t>Supplies of goods and services taxable at a rate of 19%</t>
  </si>
  <si>
    <t>L10</t>
  </si>
  <si>
    <t>Livrări de bunuri şi prestări de servicii taxabile cu cota 9%</t>
  </si>
  <si>
    <t>Supplies of goods and services taxable at a rate of 9%</t>
  </si>
  <si>
    <t>L11</t>
  </si>
  <si>
    <t>Livrări de bunuri şi prestări de servicii taxabile cu cota 5%</t>
  </si>
  <si>
    <t>Supplies of goods and services taxable at a rate of 5%</t>
  </si>
  <si>
    <t>L12</t>
  </si>
  <si>
    <t>Livrari de bunuri si prestari de servicii supuse masurilor de simplificare (taxare inversa)</t>
  </si>
  <si>
    <t>Supplies of goods and services subject to simplification measures (reverse charge)</t>
  </si>
  <si>
    <t>L13</t>
  </si>
  <si>
    <t>Livrari de bunuri scutite cu drept de deducere cf Art. 294 alin (1) lit a) si b) din Codul Fiscal  (Exporturi)</t>
  </si>
  <si>
    <t>Supplies of goods VAT exempt with deduction right according to art. 294 paragraph (1) letters a) and b) from the Fiscal Code (Exports)</t>
  </si>
  <si>
    <t>L14</t>
  </si>
  <si>
    <t>Livrari de bunuri si /sau prestari de servicii scutite cu drept de deducere, altele decat Exporturile si operatiunile prevazute la art 294 alin (5) din Codul Fiscal</t>
  </si>
  <si>
    <t xml:space="preserve">Supplies of goods and / or services VAT exempt with deduction right, other than Exports and supplies of goods VAT exempt with deduction right according to art. 294 paragraph (5) from the Fiscal Code </t>
  </si>
  <si>
    <t>14.1</t>
  </si>
  <si>
    <t xml:space="preserve">Livrari de bunuri scutite cu drept de deducere cf Art. 294 alin (5) lit a) si b) din Codul Fiscal  </t>
  </si>
  <si>
    <t xml:space="preserve">Supplies of goods VAT exempt with deduction right according to art. 294 paragraph (5) letters a) and b) from the Fiscal Code </t>
  </si>
  <si>
    <t>14.2</t>
  </si>
  <si>
    <t xml:space="preserve">Livrari de bunuri scutite cu drept de deducere cf Art. 294 alin (5) lit c) si d) din Codul Fiscal  </t>
  </si>
  <si>
    <t xml:space="preserve">Supplies of goods VAT exempt with deduction right according to art. 294 paragraph (5) letters c) and d) from the Fiscal Code </t>
  </si>
  <si>
    <t>L26</t>
  </si>
  <si>
    <t>Livrări de bunuri și prestări de servicii scutite fără drept de deducere</t>
  </si>
  <si>
    <t>Supplies of goods and / or services VAT exempt without deduction right</t>
  </si>
  <si>
    <t>Livrări de bunuri și prestări servicii pentru care este evidențiată suma taxei colectate (*)</t>
  </si>
  <si>
    <t>Supplies of goods and / or services for which the collected VAT amount is specified amalgamated in one value (*)</t>
  </si>
  <si>
    <t>L15</t>
  </si>
  <si>
    <t>Regularizari taxa colectata 24%</t>
  </si>
  <si>
    <t>Regularisation of output VAT 24%</t>
  </si>
  <si>
    <t>L16</t>
  </si>
  <si>
    <t>Regularizari taxa colectata 20%</t>
  </si>
  <si>
    <t>Regularisation of output VAT 20%</t>
  </si>
  <si>
    <t>L17</t>
  </si>
  <si>
    <t xml:space="preserve">Regularizări taxă colectată 19% </t>
  </si>
  <si>
    <t>Regularisation of output VAT of 19%</t>
  </si>
  <si>
    <t>L18</t>
  </si>
  <si>
    <t>Regularizări taxă colectată 9%</t>
  </si>
  <si>
    <t>Regularisation of output VAT of 9%</t>
  </si>
  <si>
    <t>L19</t>
  </si>
  <si>
    <t>Regularizări taxă colectată 5%</t>
  </si>
  <si>
    <t>Regularisation of output VAT of 5%</t>
  </si>
  <si>
    <t>L20</t>
  </si>
  <si>
    <t>Vânzări intracomunitare de bunuri la distanță și prestări de servicii de telecomunicaţii, de radiodifuziune şi televiziune, precum și servicii furnizate pe cale electronică către persoane neimpozabile dintr-un alt stat membru,  pentru care locul livrării/prestării este în România, conform art. 278 alin. (1) din Codul fiscal</t>
  </si>
  <si>
    <t>Intra-Community distance sales of goods and provision of telecommunications, broadcasting and television services, as well as services provided electronically to non-taxable persons from another Member State, for which the place of delivery / supply is in Romania, according to art. 278 para. (1) of the Fiscal Code</t>
  </si>
  <si>
    <t>L21</t>
  </si>
  <si>
    <t>Regularizări privind vânzările intracomunitare de bunuri la distanță și prestările de servicii de telecomunicaţii, de radiodifuziune şi televiziune, precum și servicii furnizate pe cale electronică către persoane neimpozabile dintr-un alt stat membru, conform art. 278 alin. (1) din Codul fiscal</t>
  </si>
  <si>
    <t>Regularisations on the Intra-Community distance sale of goods and the provision of telecommunications, broadcasting and television services, as well as services provided electronically to non-taxable persons in another Member State, according to art. 278 para. (1) of the Fiscal Code</t>
  </si>
  <si>
    <t>L22</t>
  </si>
  <si>
    <t>Facturi emise dupa inspectia fiscala 19%</t>
  </si>
  <si>
    <t>Invoices issued after tax inspection</t>
  </si>
  <si>
    <t>Facturi emise dupa inspectia fiscala 9%</t>
  </si>
  <si>
    <t>Facturi emise dupa inspectia fiscala 5%</t>
  </si>
  <si>
    <t>L23</t>
  </si>
  <si>
    <t>Facturi emise, conform art. 11 alin (6) si (8) din Codul Fiscal, dupa inregistrara in scopuri de TVA pentru operatiuni efectuate in perioada in care codul de inregistrare in scopuri de TVA a fost anulat</t>
  </si>
  <si>
    <t>Invoices issued in accordance with art. 11 para (6) and (8) from the Fiscal Code, after the VAT registration, for transactions performed during the period when the VAT registration code was cancelled</t>
  </si>
  <si>
    <t>L24</t>
  </si>
  <si>
    <t>Operatiuni care nu intra in sfera de aplicare a TVA</t>
  </si>
  <si>
    <t>Operations outside the VAT scope</t>
  </si>
  <si>
    <t>L25</t>
  </si>
  <si>
    <t>Livrari de bunuri/ prestari de servicii care nu sunt raportabile in decontul de TVA din Romania si care se raporteaza in decontul de TVA din alte tari</t>
  </si>
  <si>
    <t>Supplies of goods / services not reportable in the Romanian VAT return and reportable in the VAT return from other countries</t>
  </si>
  <si>
    <t>Livrări de bunuri expediate/ transportate din RO sau servicii prestate din RO</t>
  </si>
  <si>
    <t>Supplies from Member State of identification</t>
  </si>
  <si>
    <t>În funcție de Cota TVA din statul membru în care sa fac livrările.</t>
  </si>
  <si>
    <t>Livrări/ prestări de către furnizorii care aplică TVA la încasare 19%</t>
  </si>
  <si>
    <t>Sales of goods/ services by suppliers applying cash accounting VAT system 19%</t>
  </si>
  <si>
    <t>Livrări/ prestări de către furnizorii care aplică TVA la încasare 9%</t>
  </si>
  <si>
    <t>Sales of goods/ services by suppliers applying cash accounting VAT system 9%</t>
  </si>
  <si>
    <t>Livrări/ prestări de către furnizorii care aplică TVA la încasare 5%</t>
  </si>
  <si>
    <t>Sales of goods/ services by suppliers applying cash accounting VAT system 5%</t>
  </si>
  <si>
    <t>5/20</t>
  </si>
  <si>
    <t>A1_100</t>
  </si>
  <si>
    <t xml:space="preserve">Achiziţii intracomunitare de bunuri pentru care cumpărătorul este obligat la plata TVA (taxare inversă) 19% altele decat achiziţiile intracomunitare pentru care cumpărătorul este obligat la plata TVA (taxare inversă), iar furnizorul este înregistrat în scopuri de TVA în statul membru din care a avut loc livrarea intracomunitară </t>
  </si>
  <si>
    <t>Intra-Community acquisitions of goods for which the buyer is required to pay VAT (reverse charge) 19%, others than intra-community acquisitions for which the buyer is required to pay VAT (reverse charge) and the supplier is registered for VAT purposes in the member state from which the intra-community supply took place</t>
  </si>
  <si>
    <t>Achiziții deductibile 100%</t>
  </si>
  <si>
    <t>A2_100</t>
  </si>
  <si>
    <t xml:space="preserve">Achiziţii intracomunitare de bunuri pentru care cumpărătorul este obligat la plata TVA (taxare inversă) 9% altele decat achiziţiile intracomunitare pentru care cumpărătorul este obligat la plata TVA (taxare inversă), iar furnizorul este înregistrat în scopuri de TVA în statul membru din care a avut loc livrarea intracomunitară </t>
  </si>
  <si>
    <t>A3_100</t>
  </si>
  <si>
    <t xml:space="preserve">Achiziţii intracomunitare de bunuri pentru care cumpărătorul este obligat la plata TVA (taxare inversă) 5% altele decat achiziţiile intracomunitare pentru care cumpărătorul este obligat la plata TVA (taxare inversă), iar furnizorul este înregistrat în scopuri de TVA în statul membru din care a avut loc livrarea intracomunitară </t>
  </si>
  <si>
    <t>5/5.1/20/20.1</t>
  </si>
  <si>
    <t>A4_100</t>
  </si>
  <si>
    <t>Intra-Community acquisitions of goods from suppliers registered for VAT purposes in the Member State from which the intra-community supply took place 19%</t>
  </si>
  <si>
    <t>A5_100</t>
  </si>
  <si>
    <t>Achiziţii intracomunitara de bunuri de la un furnizor înregistrat în scopuri de TVA în statul membru din care a avut loc livrarea intracomunitară 9%</t>
  </si>
  <si>
    <t>Intra-Community acquisitions of goods from suppliers registered for VAT purposes in the Member State from which the intra-community supply took place 9%</t>
  </si>
  <si>
    <t>A6_100</t>
  </si>
  <si>
    <t>Achiziţii intracomunitara de bunuri de la un furnizor înregistrat în scopuri de TVA în statul membru din care a avut loc livrarea intracomunitară 5%</t>
  </si>
  <si>
    <t>Intra-Community acquisitions of goods from suppliers registered for VAT purposes in the Member State from which the intra-community supply took place 5%</t>
  </si>
  <si>
    <t>6/21</t>
  </si>
  <si>
    <t>A7_100</t>
  </si>
  <si>
    <t>Regularizări privind achiziţiile intracomunitare de bunuri 19%</t>
  </si>
  <si>
    <t>Regularisations for intra-community acquisitions of goods 19%</t>
  </si>
  <si>
    <t>A8_100</t>
  </si>
  <si>
    <t>Regularizări privind achiziţiile intracomunitare de bunuri 9%</t>
  </si>
  <si>
    <t>Regularisations for intra-community acquisitions of goods 9%</t>
  </si>
  <si>
    <t>A9_100</t>
  </si>
  <si>
    <t>Regularizări privind achiziţiile intracomunitare de bunuri 5%</t>
  </si>
  <si>
    <t>Regularisations for intra-community acquisitions of goods 5%</t>
  </si>
  <si>
    <t>7/22</t>
  </si>
  <si>
    <t>A10_100</t>
  </si>
  <si>
    <t>A11_100</t>
  </si>
  <si>
    <t>A12_100</t>
  </si>
  <si>
    <t>A13_100</t>
  </si>
  <si>
    <t>Import de bunuri 19% (TVA supusa  masurilor de simplificare)</t>
  </si>
  <si>
    <t>Import of goods 19% (subject to simplification measure)</t>
  </si>
  <si>
    <t>A14_100</t>
  </si>
  <si>
    <t>Import de bunuri 9% (TVA supusa masurilor de simplificare)</t>
  </si>
  <si>
    <t>Import of goods 9% (subject to simplification measure)</t>
  </si>
  <si>
    <t>A15_100</t>
  </si>
  <si>
    <t>Import de bunuri 5% (TVA supusa masurilor de simplificare)</t>
  </si>
  <si>
    <t>Import of goods 5% (subject to simplification measure)</t>
  </si>
  <si>
    <t>7/7.1/22/22.1</t>
  </si>
  <si>
    <t>A16_100</t>
  </si>
  <si>
    <t>Achiziţii de servicii intracomunitare (AIC de servicii cf reg B2B) 19%</t>
  </si>
  <si>
    <t>Intra-community acquisition of services (ICA of services acc. to B2B rule) 19%</t>
  </si>
  <si>
    <t>A17_100</t>
  </si>
  <si>
    <t>Achiziţii de servicii intracomunitare  (AIC de servicii cf reg B2B) 9%</t>
  </si>
  <si>
    <t>Intra-community acquisition of services (ICA of services acc. to B2B rule) 9%</t>
  </si>
  <si>
    <t>A18_100</t>
  </si>
  <si>
    <t>Achiziţii de servicii intracomunitare  (AIC de servicii cf reg B2B) 5%</t>
  </si>
  <si>
    <t>Intra-community acquisition of services (ICA of services acc. to B2B rule)5%</t>
  </si>
  <si>
    <t>8/23</t>
  </si>
  <si>
    <t>A19_100</t>
  </si>
  <si>
    <t>Regularisations regarding intra-community acquistions of services (ICA of services according to B2B rule) 19%</t>
  </si>
  <si>
    <t>A20_100</t>
  </si>
  <si>
    <t>Regularizări privind achiziţii de servicii intracomunitare  (AIC de servicii cf reg B2B) 9%</t>
  </si>
  <si>
    <t>Regularisations regarding intra-community acquistions of services (ICA of services according to B2B rule) 9%</t>
  </si>
  <si>
    <t>A21_100</t>
  </si>
  <si>
    <t>Regularizări privind achiziţii de servicii intracomunitare  (AIC de servicii cf reg B2B) 5%</t>
  </si>
  <si>
    <t>Regularisations regarding intra-community acquistions of services (ICA of services according to B2B rule) 5%</t>
  </si>
  <si>
    <t>12.1/27.1</t>
  </si>
  <si>
    <t xml:space="preserve">Achiziţii de bunuri şi servicii supuse măsurilor de simplificare taxabile cu cota de 24 % </t>
  </si>
  <si>
    <t>Taxable acquisitions of goods subject to simplification measures 24%</t>
  </si>
  <si>
    <t>Achiziţii de bunuri şi servicii supuse măsurilor de simplificare taxabile cu cota de 20 %</t>
  </si>
  <si>
    <t>Taxable acquisitions of goods subject to simplification measures 20%</t>
  </si>
  <si>
    <t>A22_100</t>
  </si>
  <si>
    <t>Achiziţii de bunuri şi servicii supuse măsurilor de simplificare taxabile cu cota de 19 %</t>
  </si>
  <si>
    <t>Taxable acquisitions of goods subject to simplification measures 19%</t>
  </si>
  <si>
    <t>12.2/27.2</t>
  </si>
  <si>
    <t>A23_100</t>
  </si>
  <si>
    <t>Taxable acquisitions of goods subject to simplification measures 9%</t>
  </si>
  <si>
    <t>12.3/27.3</t>
  </si>
  <si>
    <t>A24_100</t>
  </si>
  <si>
    <t>Achiziţii de bunuri şi servicii supuse măsurilor de simplificare taxabile cu cota de 5 %</t>
  </si>
  <si>
    <t>Taxable acquisitions of goods subject to simplification measures 5%</t>
  </si>
  <si>
    <t>A26_100</t>
  </si>
  <si>
    <t>A27_100</t>
  </si>
  <si>
    <t>A28_100</t>
  </si>
  <si>
    <t>A29_100</t>
  </si>
  <si>
    <t>Import de bunuri cota  19%</t>
  </si>
  <si>
    <t>Import of goods 19%</t>
  </si>
  <si>
    <t>A30_100</t>
  </si>
  <si>
    <t>Import de bunuri cota  9%</t>
  </si>
  <si>
    <t>Import of goods 9%</t>
  </si>
  <si>
    <t>A31_100</t>
  </si>
  <si>
    <t>Import de bunuri cota  5%</t>
  </si>
  <si>
    <t>Import of goods 5%</t>
  </si>
  <si>
    <t>A43_100</t>
  </si>
  <si>
    <t>Facturi primite dupa inspectia fiscala 19%</t>
  </si>
  <si>
    <t>Invoices received after a tax audit 19%</t>
  </si>
  <si>
    <t>Facturi primite dupa inspectia fiscala 9%</t>
  </si>
  <si>
    <t>Invoices received after a tax audit 9%</t>
  </si>
  <si>
    <t>Facturi primite dupa inspectia fiscala 5%</t>
  </si>
  <si>
    <t>Invoices received after a tax audit 5%</t>
  </si>
  <si>
    <t>A32_100</t>
  </si>
  <si>
    <t>Achiziții de produse și servicii agricole de la furnizori care aplică regimul special pentru agricultori</t>
  </si>
  <si>
    <t>Acquisitions of agricultural products and services from suppliers applying the special regime for agricultures</t>
  </si>
  <si>
    <t>29</t>
  </si>
  <si>
    <t>Regularizări privind compensaţia în cotă forfetară</t>
  </si>
  <si>
    <t>Regularisations regarding flat-rate compensation</t>
  </si>
  <si>
    <t>A33_100</t>
  </si>
  <si>
    <t>Acquisitions of goods and services VAT exempt or non-taxable, other than ICA of services VAT exempt</t>
  </si>
  <si>
    <t>A34_100</t>
  </si>
  <si>
    <t>Achiziţii de servicii intracomunitare scutite de taxă</t>
  </si>
  <si>
    <t>Intra-community acquisitions of services VAT exempt</t>
  </si>
  <si>
    <t>A35_100</t>
  </si>
  <si>
    <t>TVA efectiv restituită cumpărătorilor străini, inclusiv comisionul unităţilor autorizate</t>
  </si>
  <si>
    <t>VAT  refunded to foreign buyers, including the commission of authorized units</t>
  </si>
  <si>
    <t>A36_100</t>
  </si>
  <si>
    <t>Regularizări taxă dedusă 24%</t>
  </si>
  <si>
    <t>Regularisations of input VAT 24%</t>
  </si>
  <si>
    <t>A37_100</t>
  </si>
  <si>
    <t>Regularizări taxă dedusă 20%</t>
  </si>
  <si>
    <t>Regularisations of input VAT 20%</t>
  </si>
  <si>
    <t>A38_100</t>
  </si>
  <si>
    <t>Regularizări taxă dedusă 19%</t>
  </si>
  <si>
    <t>Regularisations of input VAT 19%</t>
  </si>
  <si>
    <t>A39_100</t>
  </si>
  <si>
    <t>Regularizări taxă dedusă 9%</t>
  </si>
  <si>
    <t>Regularisations of input VAT 9%</t>
  </si>
  <si>
    <t>A40_100</t>
  </si>
  <si>
    <t>Regularizări taxă dedusă 5%</t>
  </si>
  <si>
    <t>Regularisations of input VAT 5%</t>
  </si>
  <si>
    <t>A41_100</t>
  </si>
  <si>
    <t xml:space="preserve">Ajustări conform pro-rata </t>
  </si>
  <si>
    <t>Pro-rata adjustments</t>
  </si>
  <si>
    <t>A42_100</t>
  </si>
  <si>
    <t>Ajustări de taxă</t>
  </si>
  <si>
    <t>VAT adjustments</t>
  </si>
  <si>
    <t>A44_100</t>
  </si>
  <si>
    <t>Acquisitions from suppliers applying cash accounting VAT system 19%</t>
  </si>
  <si>
    <t>A45_100</t>
  </si>
  <si>
    <t>Acquisitions from suppliers applying cash accounting VAT system 9%</t>
  </si>
  <si>
    <t>A46_100</t>
  </si>
  <si>
    <t>Acquisitions from suppliers applying cash accounting VAT system 5%</t>
  </si>
  <si>
    <t>A47_100</t>
  </si>
  <si>
    <t>Achizitii de bunuri/servicii care nu sunt raportabile in decontul de TVA din Romania si care se raporteaza in decontul de TVA din alte tari</t>
  </si>
  <si>
    <t>Acquisitions of goods/services not reportable in the Romanian VAT return and reportable the VAT return from other countries.</t>
  </si>
  <si>
    <t>A48_100</t>
  </si>
  <si>
    <t>Achizitii intra-comunitare de bunuri taxabile - altele decat mijloacele de transport noi si produsele accizabile</t>
  </si>
  <si>
    <t>Taxable intra-Community acquisitions of goods - other than new means of transport and excisable products</t>
  </si>
  <si>
    <t>A49_100</t>
  </si>
  <si>
    <t xml:space="preserve">Achizitii intra-comunitare de  mijloacele de transport noi </t>
  </si>
  <si>
    <t>Intra-Community acquisitions of new means of transport</t>
  </si>
  <si>
    <t>A50_100</t>
  </si>
  <si>
    <t>Achizitii intra-comunitare de produsele accizabile</t>
  </si>
  <si>
    <t>Intra-Community acquisitions of excisable products</t>
  </si>
  <si>
    <t>A51_100</t>
  </si>
  <si>
    <t xml:space="preserve">Operaţiuni prevăzute la art.307 alin. (3), (5) si (6) din Codul fiscal precum și operațiuni prevăzute la art 307, alin (2)  din Codul fiscal altele decât achiziţii de servicii intracomunitare pentru care beneficiarul este obligat la plata TVA cf.art. 307 alin.(2) din Codul fiscal </t>
  </si>
  <si>
    <t>Operations provided at art.307 paragraph  (3), (5) and (6) from Fiscal Code, also operations provided at art.307 paragraph (2) from Fiscal Code others than Intracommunity acquisitions of services for which the buyer is required to pay VAT according to art.307 alin (2) from Fiscal Code</t>
  </si>
  <si>
    <t>4/4.1</t>
  </si>
  <si>
    <t>A52_100</t>
  </si>
  <si>
    <t xml:space="preserve">Achiziţii de servicii intracomunitare pentru care beneficiarul este obligat la plata TVA cf.art. 307 alin.(2) din Codul fiscal </t>
  </si>
  <si>
    <t>Intra-community acquisitions of services for which the beneficiary is obliged to pay VAT acc to. art. 307 para (2) from the Fiscal Code</t>
  </si>
  <si>
    <t>A1_50_pro-rata</t>
  </si>
  <si>
    <t>Achiziții deductibile 50% cu pro-rată</t>
  </si>
  <si>
    <t>N/A</t>
  </si>
  <si>
    <t>A4_50_pro-rata</t>
  </si>
  <si>
    <t>A7_50_pro-rata</t>
  </si>
  <si>
    <t>A10_50_pro-rata</t>
  </si>
  <si>
    <t>A13_50_pro-rata</t>
  </si>
  <si>
    <t>A16_50_pro-rata</t>
  </si>
  <si>
    <t>A19_50_pro-rata</t>
  </si>
  <si>
    <t>A26_50_pro-rata</t>
  </si>
  <si>
    <t>A29_50_pro-rata</t>
  </si>
  <si>
    <t>A43_50_pro-rata</t>
  </si>
  <si>
    <t>Achiziții de produse și servicii agricole de la furnizori care aplică regimul special pentru agricultori (cota de TVA aplicabilă)</t>
  </si>
  <si>
    <t>Acquisitions of agricultural products and services from suppliers applying the special regime for agricultures (applicable VAT percentage)</t>
  </si>
  <si>
    <t>TVA efectiv restituită cumpărătorilor străini, inclusiv comisionul unităţilor autorizate (pentru suma globală)</t>
  </si>
  <si>
    <t>VAT  refunded to foreign buyers, including the commission of authorized units (for the overall amount)</t>
  </si>
  <si>
    <t>A36_50_pro-rata</t>
  </si>
  <si>
    <t>A37_50_pro-rata</t>
  </si>
  <si>
    <t>A38_50_pro-rata</t>
  </si>
  <si>
    <t>A44_50_pro-rata</t>
  </si>
  <si>
    <t>4</t>
  </si>
  <si>
    <t>A1_50_nedeterminat</t>
  </si>
  <si>
    <t>Achiziții deductibile 50% unknown</t>
  </si>
  <si>
    <t>A4_50_nedeterminat</t>
  </si>
  <si>
    <t>A7_50_nedeterminat</t>
  </si>
  <si>
    <t>A10_50_nedeterminat</t>
  </si>
  <si>
    <t>A13_50_nedeterminat</t>
  </si>
  <si>
    <t>A16_50_nedeterminat</t>
  </si>
  <si>
    <t>A19_50_nedeterminat</t>
  </si>
  <si>
    <t>A26_50_nedeterminat</t>
  </si>
  <si>
    <t>A29_50_nedeterminat</t>
  </si>
  <si>
    <t>A43_50_nedeterminat</t>
  </si>
  <si>
    <t>A36_50_nedeterminat</t>
  </si>
  <si>
    <t>A37_50_nedeterminat</t>
  </si>
  <si>
    <t>A38_50_nedeterminat</t>
  </si>
  <si>
    <t>A44_50_nedeterminat</t>
  </si>
  <si>
    <t>A1_50</t>
  </si>
  <si>
    <t>Achiziții deductibile 50%</t>
  </si>
  <si>
    <t>A4_50</t>
  </si>
  <si>
    <t>A7_50</t>
  </si>
  <si>
    <t>A10_50</t>
  </si>
  <si>
    <t>A13_50</t>
  </si>
  <si>
    <t>A16_50</t>
  </si>
  <si>
    <t>A19_50</t>
  </si>
  <si>
    <t>A26_50</t>
  </si>
  <si>
    <t>A29_50</t>
  </si>
  <si>
    <t>A43_50</t>
  </si>
  <si>
    <t>A36_50</t>
  </si>
  <si>
    <t>A37_50</t>
  </si>
  <si>
    <t>A38_50</t>
  </si>
  <si>
    <t>A44_50</t>
  </si>
  <si>
    <t>Achiziții nedeductibile 50%</t>
  </si>
  <si>
    <t>A1_0</t>
  </si>
  <si>
    <t>Achiziții nedeductibile 100%</t>
  </si>
  <si>
    <t>A2_0</t>
  </si>
  <si>
    <t>A3_0</t>
  </si>
  <si>
    <t>A4_0</t>
  </si>
  <si>
    <t>A5_0</t>
  </si>
  <si>
    <t>A6_0</t>
  </si>
  <si>
    <t>A7_0</t>
  </si>
  <si>
    <t>A8_0</t>
  </si>
  <si>
    <t>A9_0</t>
  </si>
  <si>
    <t>A10_0</t>
  </si>
  <si>
    <t>A11_0</t>
  </si>
  <si>
    <t>A12_0</t>
  </si>
  <si>
    <t>A13_0</t>
  </si>
  <si>
    <t>A14_0</t>
  </si>
  <si>
    <t>A15_0</t>
  </si>
  <si>
    <t>A16_0</t>
  </si>
  <si>
    <t>A17_0</t>
  </si>
  <si>
    <t>A18_0</t>
  </si>
  <si>
    <t>A19_0</t>
  </si>
  <si>
    <t>A20_0</t>
  </si>
  <si>
    <t>A21_0</t>
  </si>
  <si>
    <t>A22_0</t>
  </si>
  <si>
    <t>A23_0</t>
  </si>
  <si>
    <t>A24_0</t>
  </si>
  <si>
    <t>A26_0</t>
  </si>
  <si>
    <t>A27_0</t>
  </si>
  <si>
    <t>A28_0</t>
  </si>
  <si>
    <t>A29_0</t>
  </si>
  <si>
    <t>A30_0</t>
  </si>
  <si>
    <t>A31_0</t>
  </si>
  <si>
    <t>A43_0</t>
  </si>
  <si>
    <t>A38_0</t>
  </si>
  <si>
    <t>A39_0</t>
  </si>
  <si>
    <t>A40_0</t>
  </si>
  <si>
    <t>A37_0</t>
  </si>
  <si>
    <t>A36_0</t>
  </si>
  <si>
    <t>A44_0</t>
  </si>
  <si>
    <t>A45_0</t>
  </si>
  <si>
    <t>A46_0</t>
  </si>
  <si>
    <t>A1_pro-rata</t>
  </si>
  <si>
    <t>Achiziții la base rate</t>
  </si>
  <si>
    <t>A2_pro-rata</t>
  </si>
  <si>
    <t>A3_pro-rata</t>
  </si>
  <si>
    <t>A4_pro-rata</t>
  </si>
  <si>
    <t>A5_pro-rata</t>
  </si>
  <si>
    <t>A6_pro-rata</t>
  </si>
  <si>
    <t>A7_pro-rata</t>
  </si>
  <si>
    <t>A8_pro-rata</t>
  </si>
  <si>
    <t>A9_pro-rata</t>
  </si>
  <si>
    <t>A10_pro-rata</t>
  </si>
  <si>
    <t>A11_pro-rata</t>
  </si>
  <si>
    <t>A12_pro-rata</t>
  </si>
  <si>
    <t>A13_pro-rata</t>
  </si>
  <si>
    <t>A14_pro-rata</t>
  </si>
  <si>
    <t>A15_pro-rata</t>
  </si>
  <si>
    <t>A16_pro-rata</t>
  </si>
  <si>
    <t>A17_pro-rata</t>
  </si>
  <si>
    <t>A18_pro-rata</t>
  </si>
  <si>
    <t>A19_pro-rata</t>
  </si>
  <si>
    <t>A20_pro-rata</t>
  </si>
  <si>
    <t>A21_pro-rata</t>
  </si>
  <si>
    <t>A22_pro-rata</t>
  </si>
  <si>
    <t>A23_pro-rata</t>
  </si>
  <si>
    <t>A24_pro-rata</t>
  </si>
  <si>
    <t>A26_pro-rata</t>
  </si>
  <si>
    <t>A27_pro-rata</t>
  </si>
  <si>
    <t>A28_pro-rata</t>
  </si>
  <si>
    <t>A29_pro-rata</t>
  </si>
  <si>
    <t>A30_pro-rata</t>
  </si>
  <si>
    <t>A31_pro-rata</t>
  </si>
  <si>
    <t>A43_pro-rata</t>
  </si>
  <si>
    <t>A36_pro-rata</t>
  </si>
  <si>
    <t>A37_pro-rata</t>
  </si>
  <si>
    <t>A38_pro-rata</t>
  </si>
  <si>
    <t>A39_pro-rata</t>
  </si>
  <si>
    <t>A40_pro-rata</t>
  </si>
  <si>
    <t>A41_pro-rata</t>
  </si>
  <si>
    <t>A42_pro-rata</t>
  </si>
  <si>
    <t>A44_pro-rata</t>
  </si>
  <si>
    <t>A45_pro-rata</t>
  </si>
  <si>
    <t>A46_pro-rata</t>
  </si>
  <si>
    <t>A1_nedeterminat</t>
  </si>
  <si>
    <t>Achiziții not known</t>
  </si>
  <si>
    <t>A2_nedeterminat</t>
  </si>
  <si>
    <t>A3_nedeterminat</t>
  </si>
  <si>
    <t>A4_nedeterminat</t>
  </si>
  <si>
    <t>A5_nedeterminat</t>
  </si>
  <si>
    <t>A6_nedeterminat</t>
  </si>
  <si>
    <t>A7_nedeterminat</t>
  </si>
  <si>
    <t>A8_nedeterminat</t>
  </si>
  <si>
    <t>A9_nedeterminat</t>
  </si>
  <si>
    <t>A10_nedeterminat</t>
  </si>
  <si>
    <t>A11_nedeterminat</t>
  </si>
  <si>
    <t>A12_nedeterminat</t>
  </si>
  <si>
    <t>A13_nedeterminat</t>
  </si>
  <si>
    <t>A14_nedeterminat</t>
  </si>
  <si>
    <t>A15_nedeterminat</t>
  </si>
  <si>
    <t>A16_nedeterminat</t>
  </si>
  <si>
    <t>A17_nedeterminat</t>
  </si>
  <si>
    <t>A18_nedeterminat</t>
  </si>
  <si>
    <t>A19_nedeterminat</t>
  </si>
  <si>
    <t>A20_nedeterminat</t>
  </si>
  <si>
    <t>A21_nedeterminat</t>
  </si>
  <si>
    <t>A22_nedeterminat</t>
  </si>
  <si>
    <t>A23_nedeterminat</t>
  </si>
  <si>
    <t>A24_nedeterminat</t>
  </si>
  <si>
    <t>A26_nedeterminat</t>
  </si>
  <si>
    <t>A27_nedeterminat</t>
  </si>
  <si>
    <t>A28_nedeterminat</t>
  </si>
  <si>
    <t>A29_nedeterminat</t>
  </si>
  <si>
    <t>A30_nedeterminat</t>
  </si>
  <si>
    <t>A31_nedeterminat</t>
  </si>
  <si>
    <t>A41_nedeterminat</t>
  </si>
  <si>
    <t>A36_nedeterminat</t>
  </si>
  <si>
    <t>A37_nedeterminat</t>
  </si>
  <si>
    <t>A38_nedeterminat</t>
  </si>
  <si>
    <t>A39_nedeterminat</t>
  </si>
  <si>
    <t>A40_nedeterminat</t>
  </si>
  <si>
    <t>Ajustări conform pro-rata</t>
  </si>
  <si>
    <t>nedeterminat adjustments</t>
  </si>
  <si>
    <t>A42_nedeterminat</t>
  </si>
  <si>
    <t>A43_nedeterminat</t>
  </si>
  <si>
    <t>A44_nedeterminat</t>
  </si>
  <si>
    <t>Autocolectare TVA 24%</t>
  </si>
  <si>
    <t>Self-charging VAT 24%</t>
  </si>
  <si>
    <t>Raportarea notelor contabile fara Documente sursa</t>
  </si>
  <si>
    <t>Autocolectare TVA 20%</t>
  </si>
  <si>
    <t>Self-charging VAT 20%</t>
  </si>
  <si>
    <t>Autocolectare TVA 19%</t>
  </si>
  <si>
    <t>Self-charging VAT 19%</t>
  </si>
  <si>
    <t>Autocolectare TVA 9%</t>
  </si>
  <si>
    <t>Self-charging VAT 9%</t>
  </si>
  <si>
    <t>Autocolectare TVA 5%</t>
  </si>
  <si>
    <t>Self-charging VAT 5%</t>
  </si>
  <si>
    <t>TVA neexigibilă 24%(*)</t>
  </si>
  <si>
    <t>Non-chargeable VAT 24% (*)</t>
  </si>
  <si>
    <t>TVA neexigibilă 20%(*)</t>
  </si>
  <si>
    <t>Non-chargeable VAT 20% (*)</t>
  </si>
  <si>
    <t>TVA neexigibilă 19%(*)</t>
  </si>
  <si>
    <t>Non-chargeable VAT 19% (*)</t>
  </si>
  <si>
    <t>TVA neexigibilă 9% (*)</t>
  </si>
  <si>
    <t>Non-chargeable VAT 9% (*)</t>
  </si>
  <si>
    <t>TVA neexigibilă 5% (*)</t>
  </si>
  <si>
    <t>Non-chargeable VAT 5% (*)</t>
  </si>
  <si>
    <t>VAT closing (*)</t>
  </si>
  <si>
    <t>Livrări/ prestări pentru care nu există obligația emiterii facturii cu cotă de 19%, conform Art. 319 aliniat 10 din Cod Fiscal</t>
  </si>
  <si>
    <t>Sales of goods/ services for which there is no obligation to issue the invoice with a rate of 19%, according to Art. 319 paragraph 10 of the Fiscal Code</t>
  </si>
  <si>
    <t>Livrări/ prestări pentru care nu există obligația emiterii facturii cu cotă de 9% conform Art. 319 aliniat 10 din Cod Fiscal</t>
  </si>
  <si>
    <t>Sales of goods/ services for which there is no obligation to issue the invoice with a rate of 9%, according to Art. 319 paragraph 10 of the Fiscal Code</t>
  </si>
  <si>
    <t>Livrări/ prestări pentru care nu există obligația emiterii facturii cu cotă de 5% conform Art. 319 aliniat 10 din Cod Fiscal</t>
  </si>
  <si>
    <t>Sales of goods/ services for which there is no obligation to issue the invoice with a rate of 5%, according to Art. 319 paragraph 10 of the Fiscal Code</t>
  </si>
  <si>
    <t>Livrări/ prestări pentru care nu există obligația emiterii facturii și nu sunt supuse TVA, conform Art. 319 aliniat 10 din Cod Fiscal</t>
  </si>
  <si>
    <t>Sales of goods/ services for which there is no obligation to issue the invoice and are not subject to VAT, according to Art. 319 paragraph 10 of the Fiscal Code</t>
  </si>
  <si>
    <t>Plata TVA (lunar)</t>
  </si>
  <si>
    <t>Plata TVA (trimestrial)</t>
  </si>
  <si>
    <t>Impozit pe venit din cedarea folosintei bunurilor</t>
  </si>
  <si>
    <t>Impozit pe profit</t>
  </si>
  <si>
    <t>Plata TVA (in vama)</t>
  </si>
  <si>
    <t>Exchange Rate</t>
  </si>
  <si>
    <t>Currency Code</t>
  </si>
  <si>
    <t>Retur produse vândute</t>
  </si>
  <si>
    <t>Retur produse achiziționate</t>
  </si>
  <si>
    <t>Reduceri comerciale primite</t>
  </si>
  <si>
    <t>Transfer intern</t>
  </si>
  <si>
    <t>Cheltuieli ulterioare incluse în valoarea de intrare</t>
  </si>
  <si>
    <t>Diferențe de preț pozitive</t>
  </si>
  <si>
    <t>Diferențe de preț negative</t>
  </si>
  <si>
    <t>Plus de inventar</t>
  </si>
  <si>
    <t>Minus de inventar</t>
  </si>
  <si>
    <t>Ajustări pentru deprecierea stocurilor</t>
  </si>
  <si>
    <t>Reluări de ajustări pentru deprecierea stocurilor</t>
  </si>
  <si>
    <t>Bunuri acordate cu titlu gratuit</t>
  </si>
  <si>
    <t>Bunuri expirate</t>
  </si>
  <si>
    <t>1. Aceste codificări sunt utilizate în completarea câmpurilor "MovementType" din secțiunea "Masterfiles" la sub-secțiunea "2.8 MovementTypeTable", unde este acest câmp trebuie raportat OBLIGATORIU.</t>
  </si>
  <si>
    <t>2. Aceste codificări sunt utilizate în completarea câmpurilor "StockMovementline" din secțiunea „SourceDocuments” din sunsecțiunea „StockMovement” unde avem elementul "Movement subtype", unde acest câmp este OBLIGATORIU.</t>
  </si>
  <si>
    <t>401ABC</t>
  </si>
  <si>
    <t>Furnizori</t>
  </si>
  <si>
    <t>Conturi la banci</t>
  </si>
  <si>
    <t>Casare mijloace fixe</t>
  </si>
  <si>
    <t>Reevaluare negativă</t>
  </si>
  <si>
    <t>Ajustare de valoare negativă</t>
  </si>
  <si>
    <t>Reversare ajustare de valoare</t>
  </si>
  <si>
    <t>Cod-miscari-active</t>
  </si>
  <si>
    <t>Denumire categorie RO</t>
  </si>
  <si>
    <t>Denumire creanta fiscala denumire utilizată în rapoarte și situații) (RO)</t>
  </si>
  <si>
    <t>Temei legal</t>
  </si>
  <si>
    <t>Incadrare Declaratii D207, D100</t>
  </si>
  <si>
    <t>Cote de impozit cu reținere la sursă</t>
  </si>
  <si>
    <t>Tip de venit</t>
  </si>
  <si>
    <t>Descriere explicativă - prevederile din codul fiscal la care face referință codul de taxe TaxCode</t>
  </si>
  <si>
    <t>Impozit pe dividende distribuite persoanelor juridice</t>
  </si>
  <si>
    <t>art.43 din Legea nr.227/2015 privind Codul fiscal</t>
  </si>
  <si>
    <t>D100: art.43 din Legea nr.227/2015 privind Codul fiscal</t>
  </si>
  <si>
    <t>Dividende</t>
  </si>
  <si>
    <t>Cota standard: O persoană juridică română care plătește dividende către o persoană juridică română are obligația să rețină, să declare și să plătească impozitul pe dividende reținut către bugetul de stat, astfel cum se prevede în prezentul articol. Impozitul pe dividende se stabilește prin aplicarea unei cote de impozit de 5% asupra dividendului brut plătit unei persoane juridice române. Impozitul pe dividende se declară și se plătește la bugetul de stat, până la data de 25 inclusiv a lunii următoare celei în care se plătește dividendul.</t>
  </si>
  <si>
    <t>Impozit calculat cu metoda sutei marite pentru situatia in care nu se permite retinere impozitului din suma datorata</t>
  </si>
  <si>
    <t>(4) Prevederile prezentului articol nu se aplică în cazul dividendelor plătite de o persoană juridică română unei alte persoane juridice române, dacă persoana juridică română care primește dividendele deține, la data plății dividendelor, minimum 10% din titlurile de participare ale celeilalte persoane juridice, pe o perioadă de un an împlinit până la data plății acestora inclusiv.
(5) Prevederile prezentului articol nu se aplică în cazul dividendelor plătite de o persoană juridică română:
a) fondurilor de pensii administrate privat, fondurilor de pensii facultative şi organismelor de plasament colectiv fără personalitate juridică, constituite potrivit legislaţiei în materie;
b) organelor administrației publice care exercită, prin lege, drepturile și obligațiile ce decurg din calitatea de acționar al statului/unității administrativ-teritoriale la acea persoană juridică română.</t>
  </si>
  <si>
    <t>Cota standard: O persoană juridică română care plătește dividende către o persoană juridică română are obligația să rețină, să declare și să plătească impozitul pe dividende reținut către bugetul de stat, astfel cum se prevede în prezentul articol. Impozitul pe dividende se stabilește prin aplicarea unei cote de impozit de 8% asupra dividendului brut plătit unei persoane juridice române. Impozitul pe dividende se declară și se plătește la bugetul de stat, până la data de 25 inclusiv a lunii următoare celei în care se plătește dividendul.</t>
  </si>
  <si>
    <t>Impozit pe veniturile din dividende distribuite persoanelor fizice</t>
  </si>
  <si>
    <t>art.97 şi 132 din Legea nr.227/2015 privind Codul fiscal</t>
  </si>
  <si>
    <t>D100: art.97 şi 132 din Legea nr.227/2015 privind Codul fiscal</t>
  </si>
  <si>
    <t xml:space="preserve">Dividende </t>
  </si>
  <si>
    <t>(7) Veniturile sub formă de dividende, inclusiv câștigul obținut ca urmare a deținerii de titluri de participare definite de legislația în materie la organisme de plasament colectiv se impun cu o cotă de 5% din suma acestora, impozitul fiind final. Obligația calculării și reținerii impozitului pe veniturile sub formă de dividende revine persoanelor juridice, odată cu plata dividendelor/sumelor reprezentând câștigul obținut ca urmare a deținerii de titluri de participare de către acționari/asociați/investitori. Termenul de virare a impozitului este până la data de 25 inclusiv a lunii următoare celei în care se face plata. În cazul dividendelor/câștigurilor obținute ca urmare a deținerii de titluri de participare, distribuite, dar care nu au fost plătite acționarilor/asociaților/investitorilor până la sfârșitul anului în care s-au aprobat situațiile financiare anuale, impozitul pe dividende/câștig se plătește până la data de 25 ianuarie inclusiv a anului următor. Impozitul datorat se virează integral la bugetul de stat.</t>
  </si>
  <si>
    <t>(7) Veniturile sub formă de dividende, inclusiv câștigul obținut ca urmare a deținerii de titluri de participare definite de legislația în materie la organisme de plasament colectiv se impun cu o cotă de 8% din suma acestora, impozitul fiind final. Obligația calculării și reținerii impozitului pe veniturile sub formă de dividende revine persoanelor juridice, odată cu plata dividendelor/sumelor reprezentând câștigul obținut ca urmare a deținerii de titluri de participare de către acționari/asociați/investitori. Termenul de virare a impozitului este până la data de 25 inclusiv a lunii următoare celei în care se face plata. În cazul dividendelor/câștigurilor obținute ca urmare a deținerii de titluri de participare, distribuite, dar care nu au fost plătite acționarilor/asociaților/investitorilor până la sfârșitul anului în care s-au aprobat situațiile financiare anuale, impozitul pe dividende/câștig se plătește până la data de 25 ianuarie inclusiv a anului următor. Impozitul datorat se virează integral la bugetul de stat.</t>
  </si>
  <si>
    <t>Impozit pe veniturile din dobânzi</t>
  </si>
  <si>
    <t>art.97 şi 132 din Legea nr.227/2015
privind Codul fiscal</t>
  </si>
  <si>
    <t>Dobanzi</t>
  </si>
  <si>
    <t>(1) Veniturile sub formă de dobânzi pentru depozitele la vedere/conturi curente, precum și cele la depozitele clienților, constituite în baza legislației privind economisirea și creditarea în sistem colectiv pentru domeniul locativ, se impun cu o cotă de 10% din suma acestora, impozitul fiind final, indiferent de data constituirii raportului juridic. Impozitul se calculează și se reține de către plătitorii de astfel de venituri la momentul înregistrării în contul curent sau în contul de depozit al titularului. Plata impozitului se face lunar, până la data de 25 inclusiv a lunii următoare înregistrării în cont. Impozitul datorat se plătește integral la bugetul de stat.
(2) Veniturile sub formă de dobânzi pentru depozitele la termen constituite, instrumentele de economisire dobândite, contractele civile încheiate se impun cu o cotă de 10% din suma acestora, impozitul fiind final, indiferent de data constituirii raportului juridic. Pentru veniturile sub formă de dobânzi, impozitul se calculează și se reține de către plătitorii de astfel de venituri la momentul înregistrării în contul curent sau în contul de depozit al titularului, respectiv la momentul răscumpărării, în cazul unor instrumente de economisire. În situația sumelor primite sub formă de dobândă pentru împrumuturile acordate pe baza contractelor civile, calculul impozitului datorat de către plătitorii de venit se efectuează la momentul plății dobânzii. Plata impozitului pentru veniturile din dobânzi se face lunar, până la data de 25 inclusiv a lunii următoare înregistrării/răscumpărării, în cazul unor instrumente de economisire, respectiv la momentul plății dobânzii, pentru venituri de această natură, pe baza contractelor civile. Impozitul datorat se plătește integral la bugetul de stat.
(3) Veniturile sub forma dobânzilor plătite de societatea emitentă a valorilor mobiliare împrumutate, pe parcursul perioadei de împrumut înaintea restituirii acestora, se impun cu o cotă de 10% din suma acestora, impozitul fiind final. Calculul și reținerea impozitului se efectuează de plătitorul de venit la data la care acestea sunt plătite. Termenul de plată al impozitului este până la data de 25 inclusiv a lunii următoare celei în care au fost plătite contribuabilului îndreptățit.</t>
  </si>
  <si>
    <t>Impozit pe veniturile din lichidarea unei persoane juridice</t>
  </si>
  <si>
    <t>Lichidarea persoanei juridice</t>
  </si>
  <si>
    <t>(5) Venitul impozabil obținut din lichidarea unei persoane juridice de către acționari/asociați persoane fizice sau din reducerea capitalului social, potrivit legii, care nu reprezintă distribuții în bani sau în natură ca urmare a restituirii cotei-părți din aporturi se impun cu o cotă de 10%, impozitul fiind final. Obligația calculării, reținerii și plății impozitului revine persoanei juridice. Impozitul calculat și reținut la sursă în cazul lichidării persoanei juridice se plătește până la data depunerii situației financiare finale la oficiul registrului comerțului, întocmită de lichidatori, respectiv până la data de 25 a lunii următoare celei în care a fost distribuit venitul reprezentând reducerea capitalului social</t>
  </si>
  <si>
    <t>Impozit pe veniturile din pensii</t>
  </si>
  <si>
    <t>art.101 si art.132 din Legea nr.227/2015 privind Codul fiscal, cu modificările și completările ulterioare</t>
  </si>
  <si>
    <t>D100: art.101 si art.132 din Legea nr.227/2015 privind Codul fiscal</t>
  </si>
  <si>
    <t>Pensii</t>
  </si>
  <si>
    <t xml:space="preserve">10% la ce dep 2000 lei </t>
  </si>
  <si>
    <t>art.101, alin. (2), lit. b, pct. (i) si art.132 din Legea nr.227/2015 privind Codul fiscal, cu modificările și completările ulterioare (potrivit Legii nr. 282/2023)</t>
  </si>
  <si>
    <t>10%, pentru partea mai mică decât nivelul câştigului salarial mediu net sau egală cu acesta</t>
  </si>
  <si>
    <t>art.101, alin. (2), lit. b, pct. (ii) si art.132 din Legea nr.227/2015 privind Codul fiscal, cu modificările și completările ulterioare (potrivit Legii nr. 282/2023)</t>
  </si>
  <si>
    <t xml:space="preserve">15% pentru partea cuprinsă între nivelul câştigului salarial mediu net şi nivelul câştigului salarial mediu brut utilizat la fundamentarea bugetului asigurărilor sociale de stat sau egală cu acesta </t>
  </si>
  <si>
    <t>art.101, alin. (2), lit. b, pct. (iii) si art.132 din Legea nr.227/2015 privind Codul fiscal, cu modificările și completările ulterioare (potrivit Legii nr. 282/2023)</t>
  </si>
  <si>
    <t>20%, pentru partea ce depăşeşte nivelul câştigului salarial mediu brut utilizat la fundamentarea bugetului asigurărilor sociale de stat;</t>
  </si>
  <si>
    <t>art.101, alin. (2), lit. c, pct. (i) si art.132 din Legea nr.227/2015 privind Codul fiscal, cu modificările și completările ulterioare (potrivit Legii nr. 282/2023)</t>
  </si>
  <si>
    <t>art.101, alin. (2), lit. c, pct. (ii) si art.132 din Legea nr.227/2015 privind Codul fiscal, cu modificările și completările ulterioare (potrivit Legii nr. 282/2023)</t>
  </si>
  <si>
    <t>art.101, alin. (2), lit. c, pct. (iii) si art.132 din Legea nr.227/2015 privind Codul fiscal, cu modificările și completările ulterioare (potrivit Legii nr. 282/2023)</t>
  </si>
  <si>
    <t>Impozit pe veniturile din premii</t>
  </si>
  <si>
    <t>art.110 şi 132 din Legea nr.227/2015
privind Codul fiscal</t>
  </si>
  <si>
    <t>Premii</t>
  </si>
  <si>
    <t xml:space="preserve">10% la ce dep 600 lei </t>
  </si>
  <si>
    <t>Impozit pe veniturile obținute de persoane fizice nerezidente din premii acordate la concursuri organizate în România. (cu suta majorată aplicată)</t>
  </si>
  <si>
    <t xml:space="preserve">La premii ce depășesc valoarea de 600 lei </t>
  </si>
  <si>
    <t>Impozit pe veniturile din jocuri de noroc</t>
  </si>
  <si>
    <t>art.110 şi 132 din Legea nr.227/2015 privind Codul fiscal</t>
  </si>
  <si>
    <t>Jocuri de noroc</t>
  </si>
  <si>
    <t>Pentru tranșa de venit brut 1 - până la 66.750 RON
Tranșe de venit brut:
până la 66.750, inclusiv	1%
peste 66.750 - 445.000, inclusiv	667,5 + 16% pentru ceea ce depășește suma de 66.750
peste 445.000	61.187,5 + 25% pentru ceea ce depășește suma de 445.000</t>
  </si>
  <si>
    <t>Tranșe de venit brut:
până la 66.750, inclusiv	1%
peste 66.750 - 445.000, inclusiv	667,5 + 16% pentru ceea ce depășește suma de 66.750
peste 445.000	61.187,5 + 25% pentru ceea ce depășește suma de 445.001</t>
  </si>
  <si>
    <t>Tranșe de venit brut:
până la 66.750, inclusiv	1%
peste 66.750 - 445.000, inclusiv	667,5 + 16% pentru ceea ce depășește suma de 66.750
peste 445.000	61.187,5 + 25% pentru ceea ce depășește suma de 445.002</t>
  </si>
  <si>
    <t>Pentru tranșa de venit brut 1 - până la 10.000 RON
Tranșe de venit brut:
până la10.000 inclusiv 3%
peste 10.000 - 66.750, inclusiv 	66.750  300 + 20% pentru ceea ce depășește suma de 10.000
peste 66.750  - 11.650 + 40% pentru ceea ce depășește suma de 66.750</t>
  </si>
  <si>
    <t xml:space="preserve">Tranșe de venit brut:
până la10.000 inclusiv 3%
peste 10.000 - 66.750, inclusiv 	66.750  300 + 20% pentru ceea ce depășește suma de 10.000
peste 66.750  - 11.650 + 40% pentru ceea ce depășește suma de 66.750 </t>
  </si>
  <si>
    <t>Impozit pe veniturile din cedarea folosintei bunurilor, altele decât cele din arendarea bunurilor agricole si din închirierea în scop turistic a camerelor situate în locuinte proprietate personală, retinut la sursă de către persoanele juridice sau alte entităti care au obligatia de a conduce evidentă contabilă</t>
  </si>
  <si>
    <t>Art.84^1 din Legea nr.227/2015 privind Codul Fiscal cu modificarile si completarile ulterioare (potrivit OUG nr. 115/2023)</t>
  </si>
  <si>
    <t>D100: art.84^1 si art.132 din Legea nr.227/2015 privind Codul fiscal</t>
  </si>
  <si>
    <t>Cedeare folosinta bunuri</t>
  </si>
  <si>
    <t>impozitului pentru veniturile din cedarea folosintei bunurilor, altele decat cele din arendarea bunurilor agricole si din inchirierea in scop turistic a camerelor situate in locuinte proprietate personala, platite de persoane juridice sau alte entitati care au obligatia de a conduce evidenta contabila</t>
  </si>
  <si>
    <t>art.223 alin.(1) lit.a), art.224 din
Legea nr.227/2015 privind Codul fiscal sau convenţiile de evitare a dublei impuneri încheiate de România cu alte state</t>
  </si>
  <si>
    <t>D207: a. Venituri din dividende (art.223 alin.(1) lit.a))
D100: art.223 alin.(1) lit.a), art.224 din Legea nr.227/2015 privind Codul fiscal sau convenţiile de evitare a dublei impuneri încheiate de România cu alte state</t>
  </si>
  <si>
    <t>Cota standard</t>
  </si>
  <si>
    <t>D207: c. Venituri din dividende (art.229 alin.(1) lit. c) și lit.h))</t>
  </si>
  <si>
    <t xml:space="preserve">Cf. Directiva 2011/96/UE a Consiliului din 30 noiembrie 2011 privind regimul fiscal comun care se aplică societăților-mamă și filialelor acestora din diferite state membre (cf art 229, alin (1) lit c)) sau cf. art. 229, alin (1) lit. h. </t>
  </si>
  <si>
    <t>D207: a. Venituri din dividende (cf. convențiilor de evitare a dublei impuneri )
D100: art.223 alin.(1) lit.a), art.224 din Legea nr.227/2015 privind Codul fiscal sau convenţiile de evitare a dublei impuneri încheiate de România cu alte state</t>
  </si>
  <si>
    <t>Cf. CEDI</t>
  </si>
  <si>
    <t>D207: a. Venituri din dividende (cf. convențiilor de evitare a dublei impuneri )
D100: art.223 alin.(1) lit.a), art.224 din Legea nr.227/2015 privind Codul fiscal sau convenţiile de evitare a dublei impuneri încheiate de România
cu alte state</t>
  </si>
  <si>
    <t>Impozit pe veniturile din dobânzi obţinute din România de persoane nerezidente</t>
  </si>
  <si>
    <t>art.223 alin.(1) lit.b), lit.c), art.224, art. 233 și art.234 din Legea nr.227/2015 privind Codul fiscal sau convenţiile de evitare a dublei impuneri încheiate de România cu alte state</t>
  </si>
  <si>
    <t>D207: b. Venituri din dobânzi (art.223 alin.(1) lit.b) și c))
D100: art.223 alin.(1) lit.b), lit.c), art.224, art. 233 și art.234 din Legea nr.227/2015 privind Codul fiscal sau convenţiile de evitare a dublei impuneri încheiate de România cu alte state</t>
  </si>
  <si>
    <t>D207: a. Venituri din dobânzi (art.229 alin.(1) lit. a), lit.b), lit.g) și lit.h))</t>
  </si>
  <si>
    <t>Cf. Directiva 2003/49/CE a Consiliului din 3 iunie 2003 privind sistemul comun de impozitare, aplicabil plăților de dobânzi și de redevențe efectuate între societăți asociate din state membre diferite</t>
  </si>
  <si>
    <t xml:space="preserve">D207: a. Venituri din dobânzi (cf. convențiilor de evitare a dublei impuneri )
D100: art.223 alin.(1) lit.b), lit.c), art.224, art. 233 și art.234 din Legea nr.227/2015 privind Codul fiscal sau convenţiile de evitare a dublei impuneri încheiate de
România cu alte state
Vezi - c) dobânzi de la un nerezident care are un sediu permanent în România, dacă dobânda este o cheltuială a sediului permanent/a sediului permanent desemnat; Norme metodologice
</t>
  </si>
  <si>
    <t>D207: a. Venituri din dobânzi (cf. convențiilor de evitare a dublei impuneri )
D100: art.223 alin.(1) lit.b), lit.c), art.224, art. 233 și art.234 din Legea nr.227/2015 privind Codul fiscal sau convenţiile de evitare a dublei impuneri încheiate de
România cu alte state
Cazul general - b) dobânzi de la un rezident;</t>
  </si>
  <si>
    <t>D207: a. Venituri din dobânzi (cf. convențiilor de evitare a dublei impuneri )
D100: art.223 alin.(1) lit.b), lit.c), art.224, art. 233 și art.234 din Legea nr.227/2015 privind Codul fiscal sau convenţiile de evitare a dublei impuneri încheiate de
România cu alte state</t>
  </si>
  <si>
    <t>Impozit pe veniturile obținute de persoane  nerezidente din dobânzi, pentru Cehia si Bosnia Hertegovina</t>
  </si>
  <si>
    <t>art.223 alin.(1) lit.b), lit.c), art.224, art. 233 și art.234 din Legea nr.227/2015 privind Codul fiscal sau convenţiile de evitare a dublei impuneri încheiate de România cu alte state        "D207: a. Venituri din dobânzi (cf. convențiilor de evitare a dublei impuneri )</t>
  </si>
  <si>
    <t xml:space="preserve"> 
D100: art.223 alin.(1) lit.b), lit.c), art.224, art. 233 și art.234 din Legea nr.227/2015 privind Codul fiscal sau convenţiile de evitare a dublei impuneri încheiate de
România cu Cehia si Bosnia Hertegovina (cota 7%)" </t>
  </si>
  <si>
    <t>Impozit pe veniturile obținute de persoane  nerezidente din dobânzi, pentru Azerbaidjan si Iran</t>
  </si>
  <si>
    <t xml:space="preserve">
D100: art.223 alin.(1) lit.b), lit.c), art.224, art. 233 și art.234 din Legea nr.227/2015 privind Codul fiscal sau convenţiile de evitare a dublei impuneri încheiate de
România cu  Azerbaidjan si Iran (cota 8%)"</t>
  </si>
  <si>
    <t>Impozit pe veniturile din dobânzi obţinute din România de persoane nerezidente - persoane fizice</t>
  </si>
  <si>
    <t>Impozit pe veniturile din redevenţe obţinute din România de persoane nerezidente</t>
  </si>
  <si>
    <t>art.223 alin.(1) lit.d), lit.e), art.224, art. 233 și art.234 din Legea nr.227/2015 privind Codul fiscal sau convenţiile de evitare a dublei impuneri încheiate de România cu alte state</t>
  </si>
  <si>
    <t>D207: c. Venituri din redevențe (cf. convențiilor de evitare a dublei impuneri )
D100: art.223 alin.(1) lit.d), lit.e), art.224, art. 233 și art.234 din Legea nr.227/2015 privind Codul fiscal sau convenţiile de evitare a dublei impuneri încheiate de România cu alte state</t>
  </si>
  <si>
    <t>Redevente</t>
  </si>
  <si>
    <t>D207: e. Venituri din redevențe (art.229 alin.(1) lit. g))</t>
  </si>
  <si>
    <t>D207 e. Venituri din redevențe (cf. convențiilor de evitare a dublei impuneri )
D100: art.223 alin.(1) lit.d), lit.e), art.224, art. 233 și art.234 din Legea nr.227/2015 privind Codul fiscal sau convenţiile de evitare a dublei impuneri încheiate de România cu alte state</t>
  </si>
  <si>
    <t>Impozit pe veniturile din redevenţe obţinute din România de persoane nerezidente - persoane fizice</t>
  </si>
  <si>
    <t>art.223 alin.(1) lit.f), lit.g), art.224, art.
233 și art.234 din Legea nr.227/2015 privind Codul fiscal sau convenţiile de evitare a dublei impuneri încheiate de România cu alte state</t>
  </si>
  <si>
    <t>D207: d. Venituri din comisioane (art.223 alin.(1) lit.f) și g))
D100: art.223 alin.(1) lit.f), lit.g), art.224, art. 233 și art.234 din Legea nr.227/2015 privind Codul fiscal sau convenţiile de evitare a dublei impuneri încheiate de România cu alte state</t>
  </si>
  <si>
    <t>Comisioane</t>
  </si>
  <si>
    <t>D207: d. Venituri din comisioane (cf. convențiilor de evitare a dublei impuneri )
D100: art.223 alin.(1) lit.f), lit.g), art.224, art. 233 și art.234 din Legea nr.227/2015 privind Codul fiscal sau convenţiile de evitare a dublei impuneri încheiate de România cu alte state</t>
  </si>
  <si>
    <t>Impozit pe veniturile din comisioane obţinute din România de persoane nerezidente - persoane fizice</t>
  </si>
  <si>
    <t>Impozit pe veniturile obţinute din România de persoane nerezidente din activităţi sportive şi de divertisment</t>
  </si>
  <si>
    <t>art.223 alin.(1) lit.h), art.224, art. 233 și art.234 din Legea nr.227/2015 privind Codul fiscal sau convenţiile de evitare a dublei impuneri încheiate de România cu alte state</t>
  </si>
  <si>
    <t>D207: e. Venituri activități sportive și de divertisment (art.223 alin.(1) lit.h))
D100: art.223 alin.(1) lit.h), art.224, art. 233 și art.234 din Legea nr.227/2015 privind Codul fiscal sau convenţiile de evitare a dublei impuneri încheiate de România cu alte state</t>
  </si>
  <si>
    <t>Activitati sportive si divertisment</t>
  </si>
  <si>
    <t>Impozit pe veniturile din servicii prestate de persoane nerezidente</t>
  </si>
  <si>
    <t>art.223 alin.(1) lit.k), lit.l), art.224, art.
233 și art.234 din Legea nr.227/2015 privind Codul fiscal sau convenţiile de evitare a dublei impuneri încheiate de România cu alte state</t>
  </si>
  <si>
    <t>D207: g. Venituri din servicii prestate de persoane nerezidente (art.223 alin.(1) lit.i), k) și l))
D100: art.223 alin.(1) lit.k), lit.l), art.224, art. 233 și art.234 din Legea nr.227/2015 privind Codul fiscal sau convenţiile de evitare a dublei impuneri încheiate de România cu alte state</t>
  </si>
  <si>
    <t>Servicii prestate de nerezidenti pe teritoriul Romaniei sau servicii de management</t>
  </si>
  <si>
    <t>Cf. CF</t>
  </si>
  <si>
    <t>Impozit pe veniturile din servicii prestate de persoane nerezidente - persoane fizice</t>
  </si>
  <si>
    <t>Impozit pe veniturile obţinute de persoane fizice nerezidente din premii acordate la concursuri organizate în România</t>
  </si>
  <si>
    <t>art.223 alin.(1) lit.m), art.224 , art. 233 și art.234 din Legea nr.227/2015 privind Codul fiscal sau convenţiile de evitare a dublei impuneri încheiate de România cu alte state</t>
  </si>
  <si>
    <t>D207: h. Venituri obținute de persoane fizice nerezidente din premii acordate la concursuri organizate în România (art.223 alin.(1) lit.m))
D100: art.223 alin.(1) lit.m), art.224 , art. 233 și art.234 din Legea nr.227/2015 privind Codul fiscal sau convenţiile de evitare a dublei impuneri încheiate de Romania cu alte state</t>
  </si>
  <si>
    <t>venituri din premii acordate la concursuri organizate în România</t>
  </si>
  <si>
    <t xml:space="preserve">Impozit pe venituri din lichidarea unei persoane juridice române realizate de persoane nerezidente </t>
  </si>
  <si>
    <t>art.223 alin.(1) lit.o), art.224 din
Legea nr.227/2015 privind Codul
fiscal sau convenţiile de evitare a
dublei impuneri încheiate de România
cu alte state din Legea nr.227/2015 privind Codul fiscal sau convenţiile de evitare a dublei impuneri încheiate de România cu alte state</t>
  </si>
  <si>
    <t>D207: j. Venituri din lichidarea unei persoane juridice române, realizate de persoane nerezidente (art.223 alin.(1) lit.o))
D100: art.223 alin.(1) lit.o), art.224 din Legea nr.227/2015 privind Codul fiscal sau convenţiile de evitare a dublei impuneri încheiate de România cu alte state din Legea nr.227/2015 privind Codul fiscal sau convenţiile de evitare a dublei impuneri încheiate de România cu alte state</t>
  </si>
  <si>
    <t>Lichidarea unei persoane juridice romane</t>
  </si>
  <si>
    <t>Conform CF - Impozit retinut la cota standard de 16%.</t>
  </si>
  <si>
    <t>Impozit pe venituri din lichidarea unei persoane juridice române realizate de persoane nerezidente - persoane fizice</t>
  </si>
  <si>
    <t>Conform CF - Impozit retinut la cota standard de 10%.</t>
  </si>
  <si>
    <t xml:space="preserve">Impozit pe veniturile reprezentând remuneraţii primite de persoane juridice nerezidente care actioneaza în calitate de administrator, fondator sau membru al consiliului de administraţie al unei persoane juridice române </t>
  </si>
  <si>
    <t>art.223 alin.(1) lit.j), art.224 din Legea nr.227/2015 privind Codul fiscal sau convenţiile de evitare a dublei impuneri încheiate de România cu alte state</t>
  </si>
  <si>
    <t>D207: f. Venituri reprezentând remuneraţii primite de persoane juridice străine care acţionează în calitate de administrator, fondator sau membru al consiliului de administraţie al unei persoane juridice române (art.223 alin.(1) lit.j))
D100: art.223 alin.(1) lit.j), art.224 din Legea nr.227/2015 privind Codul fiscal sau convenţiile de evitare a dublei impuneri încheiate de România cu alte state</t>
  </si>
  <si>
    <t xml:space="preserve">Remuneraţii primite de persoane juridice nerezidente care actioneaza în calitate de administrator, fondator sau membru al consiliului de administraţie al unei persoane juridice române </t>
  </si>
  <si>
    <t>Impozit pe veniturile realizate din transferul masei patrimoniale fiduciare de la fiduciar la beneficiarul nerezident - care este persoană fizică</t>
  </si>
  <si>
    <t>art.223 alin.(1) lit.p), art.224 din Legea nr.227/2015 privind Codul fiscal sau convenţiile de evitare a dublei impuneri încheiate de România cu alte state</t>
  </si>
  <si>
    <t xml:space="preserve">D207: k. Venituri realizate din transferul masei patrimoniale fiduciare de la fiduciar la beneficiarul nerezident. (art.223 alin.(1) lit.p))
D100: art.223 alin.(1) lit.p), art.224 din Legea nr.227/2015 privind Codul fiscal sau convenţiile de evitare a dublei impuneri încheiate de România cu alte state </t>
  </si>
  <si>
    <t>Veniturile realizate din transferul masei patrimoniale fiduciare de la fiduciar la beneficiarul nerezident - care este persoană fizică</t>
  </si>
  <si>
    <t>Impozit pe veniturile realizate din transferul masei patrimoniale fiduciare de la fiduciar la beneficiarul nerezident - care este persoană fizică (cu suta majorată aplicată)</t>
  </si>
  <si>
    <t>Veniturile realizate din transferul masei patrimoniale fiduciare de la fiduciar la beneficiarul nerezident - care este persoană fizică (cu suta majorată aplicată)</t>
  </si>
  <si>
    <t xml:space="preserve">Impozit pe veniturile realizate din transferul masei patrimoniale fiduciare de la fiduciar la beneficiarul nerezident - care este persoană juridică </t>
  </si>
  <si>
    <t xml:space="preserve">Veniturile realizate din transferul masei patrimoniale fiduciare de la fiduciar la beneficiarul nerezident - care este persoană juridică </t>
  </si>
  <si>
    <t>Impozit pe veniturile realizate din transferul masei patrimoniale fiduciare de la fiduciar la beneficiarul nerezident - care este persoană juridică (cu suta majorată aplicată)</t>
  </si>
  <si>
    <t>Veniturile realizate din transferul masei patrimoniale fiduciare de la fiduciar la beneficiarul nerezident - care este persoană juridică (cu suta majorată aplicată)</t>
  </si>
  <si>
    <t>Impozit pe veniturile din transferul titlurilor de valoare</t>
  </si>
  <si>
    <t>Legea nr.142/2022 (modificarea și completarea Legii nr.227/2015 privind Codul fiscal) - art.97, alin. 8^1</t>
  </si>
  <si>
    <t>D100: Legea nr.142/2022 (modificarea și completarea Legii nr.227/2015 privind Codul fiscal) - art.97, alin. 8^1</t>
  </si>
  <si>
    <t>Veniturile din transferul titlurilor de valoare</t>
  </si>
  <si>
    <t>Cotă standard - Impozit pe veniturile din transferul titlurilor de valoare - rezultat din aplicarea unei cote de 1% asupra fiecărui câștig din transferul titlurilor de valoare care au fost dobândite și înstrăinate într-o perioadă mai mare de 365 de zile, inclusiv, de la data dobândirii</t>
  </si>
  <si>
    <t>Cotă standard - Impozit pe veniturile din transferul titlurilor de valoare - rezultat din aplicarea unei cote de 3% asupra fiecărui câștig din transferul titlurilor de valoare care au fost dobândite și înstrăinate într-o perioadă mai mică de 365 de zile de la data dobândirii</t>
  </si>
  <si>
    <t>Impozit pe veniturile din operațiuni cu instrumente financiare derivate</t>
  </si>
  <si>
    <t>Venituri din operațiuni cu instrumente financiare derivate</t>
  </si>
  <si>
    <t>Cotă standard - Impozit pe veniturile din operațiuni cu instrumente financiare derivate - rezultat din aplicarea unei cote de 1% asupra fiecărui câștig din operațiuni cu instrumente financiare derivate care au fost dobândite și înstrăinate într-o perioadă mai mare de 365 de zile, inclusiv, de la data dobândirii</t>
  </si>
  <si>
    <t>Cotă standard - Impozit pe veniturile din operațiuni cu instrumente financiare derivate - rezultat din aplicarea unei cote de 1% asupra fiecărui câștig din operațiuni cu instrumente financiare derivate care au fost dobândite și înstrăinate într-o perioadă mai mică de 365 de zile de la data dobândirii</t>
  </si>
  <si>
    <t>Impozit pe veniturile din alte surse</t>
  </si>
  <si>
    <t>art.114, art.115 şi 132 din Legea nr.227/2015 privind Codul fiscal</t>
  </si>
  <si>
    <t>D100: art.114, art.115 şi 132 din Legea nr.227/2015 privind Codul fiscal</t>
  </si>
  <si>
    <t xml:space="preserve">Alte surse </t>
  </si>
  <si>
    <t>D100: art.114, art.115 şi 132 din Legea nr. 227/2015 privind Codul fiscal</t>
  </si>
  <si>
    <t xml:space="preserve">TaxType / Cod Impozit D100
</t>
  </si>
  <si>
    <t>Coduri TVA</t>
  </si>
  <si>
    <t>Coduri Impozite cu retinere la sursa</t>
  </si>
  <si>
    <t>ANEXE</t>
  </si>
  <si>
    <t>- codul 01 - pentru Numerar</t>
  </si>
  <si>
    <t>- codul 02 - pentru Compensare</t>
  </si>
  <si>
    <t>- codul 03 - pentru Fără numerar</t>
  </si>
  <si>
    <t>- codul 98 - pentru Definit de comun acord</t>
  </si>
  <si>
    <t>- codul 99 - pentru Instrument nedefinit</t>
  </si>
  <si>
    <t>- codul 10 - pentru plata în numerar, inclusiv pentru plățile efectuate la casieriile trezoreriei</t>
  </si>
  <si>
    <t>- codul 97 - pentru Compensarea între parteneri (offset/ netting)</t>
  </si>
  <si>
    <t>- codul 42 - pentru plata prin transfer bancar</t>
  </si>
  <si>
    <t>- codul 48 - pentru card bancar</t>
  </si>
  <si>
    <t>- codul 20 - pentru Cec bancar</t>
  </si>
  <si>
    <t>- codul 68 - pentru Serviciul de plată online [Internet Banking]</t>
  </si>
  <si>
    <t>Pentru completarea PaymentMethod se vor selecta codurile asociate de mai jos:</t>
  </si>
  <si>
    <t>Pentru completarea câmpului PaymentMechanism se vor selecta, cu prioritate, coduri din cele de mai jos:</t>
  </si>
  <si>
    <t>Celelalte coduri din nomenclatorul Mecanisme de plată vor fi utilizate în momentul în care aceste canale de plată vor fi disponibile în cadrul ANAF.</t>
  </si>
  <si>
    <t>strung model abc</t>
  </si>
  <si>
    <t>2020-11-20</t>
  </si>
  <si>
    <t>2020-11-25</t>
  </si>
  <si>
    <t>xyz</t>
  </si>
  <si>
    <t>Vanzare bun cu 80.000 lei, valoarea bruta 90.000 lei, valoarea amortizata 19.500 lei</t>
  </si>
  <si>
    <t>auto marca 1</t>
  </si>
  <si>
    <t>2.1.3.3.</t>
  </si>
  <si>
    <t>abc</t>
  </si>
  <si>
    <t>0012345</t>
  </si>
  <si>
    <t>00147</t>
  </si>
  <si>
    <t>Modernizare</t>
  </si>
  <si>
    <t>Modernizare mijloc fix existent</t>
  </si>
  <si>
    <t>auto marca 2</t>
  </si>
  <si>
    <t>2.1.5.2.</t>
  </si>
  <si>
    <t>Reevaluare</t>
  </si>
  <si>
    <t>Reevaluare mijloc fix :valoare initiala 90.000 lei valoare bruta, 19.500 lei amortizare, 100.000 lei valoare reevaluata</t>
  </si>
  <si>
    <t>Teren</t>
  </si>
  <si>
    <t>EXEMPLE PRELUATE SITE ANAF IN CONCORDANDA CU SECT.2.12</t>
  </si>
  <si>
    <t>EXEMPLE PRELUATE SITE ANAF IN CONCORDANDA CU SECT.4.5</t>
  </si>
  <si>
    <t>Document de asistenţă - exemple de declarare a structurii de taxă, în condiţia în care societatea aplică PRO-RATA</t>
  </si>
  <si>
    <t>1. Achizitii prorata 10% - contribuabilul stie de la momentul achizitiei ca pentru achizitia in cauza se deduce TVA pe baza de pro rata - coduri de taxa 36xxxx</t>
  </si>
  <si>
    <t>%</t>
  </si>
  <si>
    <t>6xx</t>
  </si>
  <si>
    <t>Transcation ID</t>
  </si>
  <si>
    <t>Record ID</t>
  </si>
  <si>
    <t>Base rate</t>
  </si>
  <si>
    <t>Debit amount</t>
  </si>
  <si>
    <t>Credit amount</t>
  </si>
  <si>
    <t>Tax type</t>
  </si>
  <si>
    <t>Tax code</t>
  </si>
  <si>
    <t>Tax amount</t>
  </si>
  <si>
    <t>0/0.1</t>
  </si>
  <si>
    <t>000/300</t>
  </si>
  <si>
    <t>000000/361101</t>
  </si>
  <si>
    <t>0.1</t>
  </si>
  <si>
    <t>Ajustare prorata</t>
  </si>
  <si>
    <t>2. Achizitii cu prorata 10% cu TVA deductibila 50% - coduri de taxa 32xxxx si 39xxxx</t>
  </si>
  <si>
    <t>6xx (deductibila 50%)</t>
  </si>
  <si>
    <t>6xx (nedeductibila)</t>
  </si>
  <si>
    <t>4426 (deductibila 50%)</t>
  </si>
  <si>
    <t>4426 (nedeductibila 50%)</t>
  </si>
  <si>
    <t>000000/321101</t>
  </si>
  <si>
    <t>0/0</t>
  </si>
  <si>
    <t>000000/391101</t>
  </si>
  <si>
    <t xml:space="preserve">6xx </t>
  </si>
  <si>
    <t>3. Achizitii intracomunitare efectuate de catre un contribuabil care aplica o pro-rata de 10% - coduri de taxa 36xxxx</t>
  </si>
  <si>
    <t>000000/360201</t>
  </si>
  <si>
    <t>4. Achizitii pentru care nu se cunoaste la momentul primirii facturii daca deducerea taxei se face pe baza de pro rata - coduri de taxa 37xxxx</t>
  </si>
  <si>
    <t>0/1</t>
  </si>
  <si>
    <t>000000/371101</t>
  </si>
  <si>
    <t>5. Bunuri de capital - coduri de taxa 36xxxx</t>
  </si>
  <si>
    <t>5.1) Achizitie bun de capital - TVA deductibila pe baza de prorata</t>
  </si>
  <si>
    <t>2xx</t>
  </si>
  <si>
    <t>5.2) Ajustare 50% pentru bun de capital deductibil pe baza de prorata in momentul achizitiei</t>
  </si>
  <si>
    <t>000000/367321</t>
  </si>
  <si>
    <t xml:space="preserve">6. Achizitii nedeductibile - coduri de taxa 35xxxx </t>
  </si>
  <si>
    <t>Contribuabilul stie la momentul primirii facturii faptul ca TVA nu este deductibila</t>
  </si>
  <si>
    <r>
      <rPr>
        <b/>
        <sz val="11"/>
        <color theme="1"/>
        <rFont val="Calibri"/>
        <family val="2"/>
      </rPr>
      <t xml:space="preserve">Caz 1) Inregistrare TVA deductibila si ajustare de TVA </t>
    </r>
    <r>
      <rPr>
        <b/>
        <u/>
        <sz val="11"/>
        <color theme="1"/>
        <rFont val="Calibri"/>
        <family val="2"/>
      </rPr>
      <t xml:space="preserve">in aceeasi postare contabila </t>
    </r>
    <r>
      <rPr>
        <b/>
        <sz val="11"/>
        <color theme="1"/>
        <rFont val="Calibri"/>
        <family val="2"/>
      </rPr>
      <t>pe cheltuiala</t>
    </r>
  </si>
  <si>
    <t>Tax Code</t>
  </si>
  <si>
    <t>Tax Amount</t>
  </si>
  <si>
    <t>0/300</t>
  </si>
  <si>
    <t>000000/351101</t>
  </si>
  <si>
    <t>Caz 2) Inregistrate TVA direct pe cheltuiala</t>
  </si>
  <si>
    <t>Cazul 2 - contine o indreptare a notei de la pag 141 din Documentul de asistenta cu intrebari si raspunsuri</t>
  </si>
  <si>
    <t>v1 Ajustare ulterioara</t>
  </si>
  <si>
    <t>635</t>
  </si>
  <si>
    <t>Exemple Pro Rata</t>
  </si>
  <si>
    <t>Repartizare dividende - PJ RO - scutire</t>
  </si>
  <si>
    <t>Repartizare dividende - PJ RO  - scutire</t>
  </si>
  <si>
    <t>Societățile nerezidente înregistrate în scopuri de TVA</t>
  </si>
  <si>
    <t>Contribuabilii care au obligaţia să depună decontul special de taxă pe valoarea adăugată</t>
  </si>
  <si>
    <t>Lunara/ Trimestrială corelată cu decontul de TVA*
*Entitățile neînregistrate depun trimestrial</t>
  </si>
  <si>
    <t>Raportare la cerere - Stocuri</t>
  </si>
  <si>
    <t>Raportare Anuala - Active</t>
  </si>
  <si>
    <t>O persoană juridică română care plătește dividende către o persoană juridică română are obligația să rețină, să declare și să plătească impozitul pe dividende reținut către bugetul de stat, astfel cum se prevede în prezentul articol. Impozitul pe dividende se stabileşte prin aplicarea unei cote de impozit de 10% asupra dividendului brut plătit unei persoane juridice române. Impozitul pe dividende se declară şi se plăteşte la bugetul de stat, până la data de 25 inclusiv a lunii următoare celei în care se plăteşte dividendul.</t>
  </si>
  <si>
    <t>(7) Veniturile sub formă de dividende, inclusiv câştigul obţinut ca urmare a deţinerii de titluri de participare definite de legislaţia în materie la organisme de plasament colectiv, se impozitează cu o cotă de 10% din suma acestora, impozitul fiind final. Obligaţia calculării şi reţinerii impozitului pe veniturile sub formă de dividende revine persoanelor juridice, odată cu plata dividendelor/sumelor reprezentând câştigul obţinut ca urmare a deţinerii de titluri de participare de către acţionari/asociaţi/investitori. Termenul de virare a impozitului este până la data de 25 inclusiv a lunii următoare celei în care se face plata. În cazul dividendelor/câştigurilor obţinute ca urmare a deţinerii de titluri de participare, distribuite, dar care nu au fost plătite acţionarilor/asociaţilor/investitorilor până la sfârşitul anului în care s-a aprobat distribuirea acestora, impozitul pe dividende/câştig se plăteşte până la data de 25 ianuarie inclusiv a anului următor distribuirii. Impozitul datorat se virează integral la bugetul de stat.</t>
  </si>
  <si>
    <t>H.1</t>
  </si>
  <si>
    <t>H.2</t>
  </si>
  <si>
    <t>HeaderStructure</t>
  </si>
  <si>
    <t>TaxAccountingBasis</t>
  </si>
  <si>
    <t xml:space="preserve">A    pentru Accounting (Contabilitatea angajamentelor) pentru societățile comerciale generale care aplică contabilitatea în partidă dublă și planul de conturi pentru societăți generale  </t>
  </si>
  <si>
    <t>I     pentru Invoice Accounting (Contabilitatea facturilor) (nerezidenți/Contribuabilii care au obligaţia să depună decontul special de taxă pe valoarea adăugată)</t>
  </si>
  <si>
    <t>IFRS   pentru societățile comerciale generale care aplică contabilitatea în partidă dublă concomitent cu prevederile OMFP 2844/2016</t>
  </si>
  <si>
    <t xml:space="preserve">BANK pentru instituțiile de credit și instituțiile financiare non-bancare care aplică  contabilitatea în partidă dublă și planul de conturi pentru bănci și instituții financiar-monetare </t>
  </si>
  <si>
    <t xml:space="preserve">INSURANCE pentru societățile de asigurări care aplică  contabilitatea în partidă dublă și planul de conturi pentru societăți de asigurări  </t>
  </si>
  <si>
    <t>NORMA39 pentru societățile de leasing și investiții financiare care aplică IFRS (Norma 39/2015) a Autorității de Supraveghere Financiară (ASF)</t>
  </si>
  <si>
    <t>IFN pentru instituțiile financiare non-bancare care aplică planul de conturi conform Reglementării BNR nr.17/2015</t>
  </si>
  <si>
    <t>NORMA36 pentru societățile de brokeraj de asigurări și/sau reasigurări care aplică reglementarea nr. 36/2015 a Autorității de Supraveghere Financiară (ASF)</t>
  </si>
  <si>
    <t>NORMA14 pentru societățile  din domeniul pensiilor private care aplică IFRS (Norma 14/2015)  a Autorității de Supraveghere Financiară (ASF)</t>
  </si>
  <si>
    <t>ONG pentru persoanele juridice fărăr scop patrimonial (ONG), conform OMFP nr.3103/2017</t>
  </si>
  <si>
    <t>S.H.1</t>
  </si>
  <si>
    <t>S.H.2</t>
  </si>
  <si>
    <t>S.H.4</t>
  </si>
  <si>
    <t>S.H.5</t>
  </si>
  <si>
    <t>S.H.6</t>
  </si>
  <si>
    <t>S.H.7</t>
  </si>
  <si>
    <t>S.H.8</t>
  </si>
  <si>
    <t>S.H.9</t>
  </si>
  <si>
    <t>S.H.10</t>
  </si>
  <si>
    <t>S.H.11</t>
  </si>
  <si>
    <t>S.H.12</t>
  </si>
  <si>
    <t>S.H.13</t>
  </si>
  <si>
    <t>AuditFileVersion</t>
  </si>
  <si>
    <t>AuditFileCountry</t>
  </si>
  <si>
    <t>AuditFileDateCreated</t>
  </si>
  <si>
    <t>SoftwareCompanyName</t>
  </si>
  <si>
    <t>SoftwareID</t>
  </si>
  <si>
    <t>SoftwareVersion</t>
  </si>
  <si>
    <t>Company</t>
  </si>
  <si>
    <t>DefaultCurrencyCode</t>
  </si>
  <si>
    <t>SelectionCriteria</t>
  </si>
  <si>
    <t>HeaderComment</t>
  </si>
  <si>
    <t>SegmentIndex</t>
  </si>
  <si>
    <t>TotalSegmentsInSequence</t>
  </si>
  <si>
    <t>Identificarea versiunii utilizate pentru Fișierul Standard de Audit SAF-T</t>
  </si>
  <si>
    <t>Cod de țară din două litere în conformitate cu standardul ISO 3166-1 alpha 2. Exemplu NL pentru Olanda, RO pentru România</t>
  </si>
  <si>
    <t>Data creerii fișierului SAF-T</t>
  </si>
  <si>
    <t>Denumirea societății producătoare a software-lui care a generat fișierul SAF-T.</t>
  </si>
  <si>
    <t>Numele software-ului care a generat fișierul SAF-T.</t>
  </si>
  <si>
    <t>Versiunea software-ului care a generat fișierul SAF-T.</t>
  </si>
  <si>
    <t>Numele și adresa companiei</t>
  </si>
  <si>
    <t>Cod de monedă din trei litere (ISO 4217) al monedei locale, care este implicit pentru SAF-T.</t>
  </si>
  <si>
    <t>Criterii stabilite de utilizator pentru a popula fișierul de audit.</t>
  </si>
  <si>
    <t>Indexul segmentului in secventa de raportare, pentru raportarea modala</t>
  </si>
  <si>
    <t>Numarul total de segmente in secventa</t>
  </si>
  <si>
    <t>S.CMH.1</t>
  </si>
  <si>
    <t>S.CMH.2</t>
  </si>
  <si>
    <t>S.CMH.3</t>
  </si>
  <si>
    <t>S.CMH.4</t>
  </si>
  <si>
    <t>S.CMH.6</t>
  </si>
  <si>
    <t>Address</t>
  </si>
  <si>
    <t>BankAccount</t>
  </si>
  <si>
    <t>Număr unic de identificare a societății în evidențele contabile, emis de un organism guvernamental</t>
  </si>
  <si>
    <t>Contactele companiei.</t>
  </si>
  <si>
    <t>Numele orașului/districtului poștal.</t>
  </si>
  <si>
    <t>Cod de țară din două litere în conformitate cu standardul ISO 3166-2-CountryCodes. Exemplu RO pentru România.</t>
  </si>
  <si>
    <t>ContactPerson</t>
  </si>
  <si>
    <t>Numele persoanei de contact.</t>
  </si>
  <si>
    <t>Telephone</t>
  </si>
  <si>
    <t>număr telefonic.</t>
  </si>
  <si>
    <t>S.CTH.1</t>
  </si>
  <si>
    <t>S.CTH.2</t>
  </si>
  <si>
    <t>S.PN.2</t>
  </si>
  <si>
    <t>FirstName</t>
  </si>
  <si>
    <t>Prenumele persoanei.</t>
  </si>
  <si>
    <t>S.PN.5</t>
  </si>
  <si>
    <t>LastName</t>
  </si>
  <si>
    <t>Numele de familie al persoanei.</t>
  </si>
  <si>
    <t>S.SC.3</t>
  </si>
  <si>
    <t>S.SC.4</t>
  </si>
  <si>
    <t>S.SC.5</t>
  </si>
  <si>
    <t>S.SC.6</t>
  </si>
  <si>
    <t>S.SC.7</t>
  </si>
  <si>
    <t>S.SC.8</t>
  </si>
  <si>
    <t>SelectionStartDate</t>
  </si>
  <si>
    <t>SelectionEndDate</t>
  </si>
  <si>
    <t>PeriodStart</t>
  </si>
  <si>
    <t>PeriodStartYear</t>
  </si>
  <si>
    <t>PeriodEnd</t>
  </si>
  <si>
    <t>PeriodEndYear</t>
  </si>
  <si>
    <t>Data de începere a perioadei de raportare acoperite de SAF</t>
  </si>
  <si>
    <t>Data de încheiere a perioadei de raportare acoperite de SAF</t>
  </si>
  <si>
    <t>Prima perioadă contabilă acoperită de SAF</t>
  </si>
  <si>
    <t>Perioada contabilă în care se încadrează PeriodStart</t>
  </si>
  <si>
    <t>Ultima perioadă contabilă acoperită de SAF</t>
  </si>
  <si>
    <t>Exercițiul contabil în care se încadrează PeriodEnd</t>
  </si>
  <si>
    <t>S.BA.1</t>
  </si>
  <si>
    <t>S.BA.2</t>
  </si>
  <si>
    <t>IBANNumber</t>
  </si>
  <si>
    <t>BankAccountNumber</t>
  </si>
  <si>
    <t>Număr de cont bancar internațional, ISO 13616</t>
  </si>
  <si>
    <t>Numărul alocat contului de către banca proprie a persoanei fizice sau a companiei.</t>
  </si>
  <si>
    <t>Dacă IBAN-ul este disponibil, se raportează IBANNumber și nu se raportează BankAccountNumber, BankAccountName și SortCode - adică elementele nu se raportează în fișierul XML.</t>
  </si>
  <si>
    <t>Indică tipul de declarație transmisă</t>
  </si>
  <si>
    <t>L</t>
  </si>
  <si>
    <t>T</t>
  </si>
  <si>
    <t>A</t>
  </si>
  <si>
    <t>NL</t>
  </si>
  <si>
    <t>NT</t>
  </si>
  <si>
    <t>Declaratie lunara</t>
  </si>
  <si>
    <t>Declaratie trimestriala</t>
  </si>
  <si>
    <t>Declaratie anuala</t>
  </si>
  <si>
    <t>Declaratie la cerere</t>
  </si>
  <si>
    <t>Nerezidenti lunar</t>
  </si>
  <si>
    <t>Nerezidenti trimestrial</t>
  </si>
  <si>
    <t>Numele companiei.</t>
  </si>
  <si>
    <t>Pentru companiile care nu detin cont bancar se va inscrie in sectiunea Header, subsectiunea CompanyHeaderStructure, la campul BankAccountNumber : "Fara cont bancar"</t>
  </si>
  <si>
    <t>Contribuabili fără scop patrimonial care sunt înregistrați și în scopuri de TVA</t>
  </si>
  <si>
    <t>ONGE pentru persoanele juridice fărăr scop patrimonial (ONG) conform OMFP nr.3103/2017 - persoane juridice avand cod de TVA pentru activitatea economica</t>
  </si>
  <si>
    <t xml:space="preserve">BNR6 - pentru institutiile de plata, societati financiare nebancare </t>
  </si>
  <si>
    <t>Livrări de bunuri şi prestări de servicii taxabile cu cota 21%</t>
  </si>
  <si>
    <t>Supplies of goods and services taxable at a rate of 21%</t>
  </si>
  <si>
    <t xml:space="preserve">Regularizări taxă colectată 21% </t>
  </si>
  <si>
    <t>Regularisation of output VAT of 21%</t>
  </si>
  <si>
    <t>Facturi emise dupa inspectia fiscala 21%</t>
  </si>
  <si>
    <t>Invoices issued after tax inspection 21%</t>
  </si>
  <si>
    <t>Livrări/ prestări de către furnizorii care aplică TVA la încasare 21%</t>
  </si>
  <si>
    <t>Sales of goods/ services by suppliers applying cash accounting VAT system 21%</t>
  </si>
  <si>
    <t>Livrări de bunuri şi prestări de servicii taxabile cu cota 11%</t>
  </si>
  <si>
    <t>Supplies of goods and services taxable at a rate of 11%</t>
  </si>
  <si>
    <t>Regularizări taxă colectată 11%</t>
  </si>
  <si>
    <t>Regularisation of output VAT of 11%</t>
  </si>
  <si>
    <t>Livrări/ prestări de către furnizorii care aplică TVA la încasare 11%</t>
  </si>
  <si>
    <t>Sales of goods/ services by suppliers applying cash accounting VAT system 11%</t>
  </si>
  <si>
    <t>Facturi emise dupa inspectia fiscala 11%</t>
  </si>
  <si>
    <t>Invoices issued after tax inspection 11%</t>
  </si>
  <si>
    <t>Livrări de bunuri şi prestări de servicii taxabile cu cota 9% conform art.III din Legea nr.141/ 2025</t>
  </si>
  <si>
    <t>Supplies of goods and services subject to the 9% VAT rate under Article III of Law No. 141/2025</t>
  </si>
  <si>
    <t>Livrări de bunuri şi prestări de servicii taxabile cu cota 9% conform art.III din Legea nr.141/ 2025  efectuate de către furnizorii care aplică TVA la încasare</t>
  </si>
  <si>
    <t>Supplies of goods and services subject to the 9% VAT rate under Article III of Law No. 141/2025, carried out by suppliers applying the VAT cash accounting scheme</t>
  </si>
  <si>
    <t>Intra-Community acquisitions of goods for which the buyer is required to pay VAT (reverse charge) 9%, others than intra-community acquisitions for which the buyer is required to pay VAT (reverse charge) and the supplier is registered for VAT purposes in the member state from which the intra-community supply took place</t>
  </si>
  <si>
    <t>Intra-Community acquisitions of goods for which the buyer is required to pay VAT (reverse charge) 5%, others than intra-community acquisitions for which the buyer is required to pay VAT (reverse charge) and the supplier is registered for VAT purposes in the member state from which the intra-community supply took place</t>
  </si>
  <si>
    <t xml:space="preserve">Achiziţii intracomunitare de bunuri pentru care cumpărătorul este obligat la plata TVA (taxare inversă) 21% altele decat achiziţiile intracomunitare pentru care cumpărătorul este obligat la plata TVA (taxare inversă), iar furnizorul este înregistrat în scopuri de TVA în statul membru din care a avut loc livrarea intracomunitară </t>
  </si>
  <si>
    <t>Intra-Community acquisitions of goods for which the buyer is required to pay VAT (reverse charge) 21%, others than intra-community acquisitions for which the buyer is required to pay VAT (reverse charge) and the supplier is registered for VAT purposes in the member state from which the intra-community supply took place</t>
  </si>
  <si>
    <t xml:space="preserve">Achiziţii intracomunitare de bunuri pentru care cumpărătorul este obligat la plata TVA (taxare inversă) 11% altele decat achiziţiile intracomunitare pentru care cumpărătorul este obligat la plata TVA (taxare inversă), iar furnizorul este înregistrat în scopuri de TVA în statul membru din care a avut loc livrarea intracomunitară </t>
  </si>
  <si>
    <t>Intra-Community acquisitions of goods for which the buyer is required to pay VAT (reverse charge) 11%, others than intra-community acquisitions for which the buyer is required to pay VAT (reverse charge) and the supplier is registered for VAT purposes in the member state from which the intra-community supply took place</t>
  </si>
  <si>
    <t>Achiziţii intracomunitara de bunuri de la un furnizor înregistrat în scopuri de TVA în statul membru din care a avut loc livrarea intracomunitară 21%</t>
  </si>
  <si>
    <t>Intra-Community acquisitions of goods from suppliers registered for VAT purposes in the Member State from which the intra-community supply took place 21%</t>
  </si>
  <si>
    <t>Achiziţii intracomunitara de bunuri de la un furnizor înregistrat în scopuri de TVA în statul membru din care a avut loc livrarea intracomunitară 11%</t>
  </si>
  <si>
    <t>Intra-Community acquisitions of goods from suppliers registered for VAT purposes in the Member State from which the intra-community supply took place 11%</t>
  </si>
  <si>
    <t>Regularizări privind achiziţiile intracomunitare de bunuri 21%</t>
  </si>
  <si>
    <t>Regularisations for intra-community acquisitions of goods 21%</t>
  </si>
  <si>
    <t>Regularizări privind achiziţiile intracomunitare de bunuri 11%</t>
  </si>
  <si>
    <t>Regularisations for intra-community acquisitions of goods 11%</t>
  </si>
  <si>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xml:space="preserve"> ) si achizitii de servicii (altele decat AIC de servicii cf reg B2B),  pentru care care beneficiarul din Romania este obligat la plata TVA 19%</t>
    </r>
  </si>
  <si>
    <r>
      <rPr>
        <sz val="11"/>
        <color rgb="FF000000"/>
        <rFont val="Calibri"/>
        <family val="2"/>
        <charset val="238"/>
      </rPr>
      <t xml:space="preserve">Acquisitions of goods (other than ICA of goods </t>
    </r>
    <r>
      <rPr>
        <sz val="11"/>
        <color rgb="FFC65911"/>
        <rFont val="Calibri"/>
        <family val="2"/>
        <charset val="238"/>
      </rPr>
      <t>and imports with simplification measures)</t>
    </r>
    <r>
      <rPr>
        <sz val="11"/>
        <color rgb="FF000000"/>
        <rFont val="Calibri"/>
        <family val="2"/>
        <charset val="238"/>
      </rPr>
      <t xml:space="preserve"> and acquisitions of services (other than ICA of services acc. B2B rule), for which the beneficiary in Romania is obliged to pay 19% VAT</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</si>
  <si>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xml:space="preserve"> ) si achizitii de servicii (altele decat AIC de servicii cf reg B2B),  pentru care care beneficiarul din Romania este obligat la plata TVA 9%</t>
    </r>
  </si>
  <si>
    <r>
      <rPr>
        <sz val="11"/>
        <color rgb="FF000000"/>
        <rFont val="Calibri"/>
        <family val="2"/>
        <charset val="238"/>
      </rPr>
      <t xml:space="preserve">Acquisitions of goods (other than ICA of goods </t>
    </r>
    <r>
      <rPr>
        <sz val="11"/>
        <color rgb="FFC65911"/>
        <rFont val="Calibri"/>
        <family val="2"/>
        <charset val="238"/>
      </rPr>
      <t>and imports with simplification measures)</t>
    </r>
    <r>
      <rPr>
        <sz val="11"/>
        <color rgb="FF000000"/>
        <rFont val="Calibri"/>
        <family val="2"/>
        <charset val="238"/>
      </rPr>
      <t xml:space="preserve"> and acquisitions of services (other than ICA of services acc. B2B rule), for which the beneficiary in Romania is obliged to pay 9% VAT</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</si>
  <si>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si achizitii de servicii (altele decat AIC de servicii cf reg B2B),  pentru care care beneficiarul din Romania este obligat la plata TVA 5%</t>
    </r>
  </si>
  <si>
    <r>
      <rPr>
        <sz val="11"/>
        <color rgb="FF000000"/>
        <rFont val="Calibri"/>
        <family val="2"/>
        <charset val="238"/>
      </rPr>
      <t xml:space="preserve">Acquisitions of goods (other than ICA of goods </t>
    </r>
    <r>
      <rPr>
        <sz val="11"/>
        <color rgb="FFC65911"/>
        <rFont val="Calibri"/>
        <family val="2"/>
        <charset val="238"/>
      </rPr>
      <t>and imports with simplification measures)</t>
    </r>
    <r>
      <rPr>
        <sz val="11"/>
        <color rgb="FF000000"/>
        <rFont val="Calibri"/>
        <family val="2"/>
        <charset val="238"/>
      </rPr>
      <t xml:space="preserve"> and acquisitions of services (other than ICA of services acc. B2B rule), for which the beneficiary in Romania is obliged to pay 5% VAT</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</si>
  <si>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xml:space="preserve"> ) si achizitii de servicii (altele decat AIC de servicii cf reg B2B),  pentru care care beneficiarul din Romania este obligat la plata TVA 21%</t>
    </r>
  </si>
  <si>
    <r>
      <rPr>
        <sz val="11"/>
        <color rgb="FF000000"/>
        <rFont val="Calibri"/>
        <family val="2"/>
        <charset val="238"/>
      </rPr>
      <t xml:space="preserve">Acquisitions of goods (other than ICA of goods </t>
    </r>
    <r>
      <rPr>
        <sz val="11"/>
        <color rgb="FFC65911"/>
        <rFont val="Calibri"/>
        <family val="2"/>
        <charset val="238"/>
      </rPr>
      <t>and imports with simplification measures)</t>
    </r>
    <r>
      <rPr>
        <sz val="11"/>
        <color rgb="FF000000"/>
        <rFont val="Calibri"/>
        <family val="2"/>
        <charset val="238"/>
      </rPr>
      <t xml:space="preserve"> and acquisitions of services (other than ICA of services acc. B2B rule), for which the beneficiary in Romania is obliged to pay 21% VAT</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</si>
  <si>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xml:space="preserve"> ) si achizitii de servicii (altele decat AIC de servicii cf reg B2B),  pentru care care beneficiarul din Romania este obligat la plata TVA 11%</t>
    </r>
  </si>
  <si>
    <r>
      <rPr>
        <sz val="11"/>
        <color rgb="FF000000"/>
        <rFont val="Calibri"/>
        <family val="2"/>
        <charset val="238"/>
      </rPr>
      <t xml:space="preserve">Acquisitions of goods (other than ICA of goods </t>
    </r>
    <r>
      <rPr>
        <sz val="11"/>
        <color rgb="FFC65911"/>
        <rFont val="Calibri"/>
        <family val="2"/>
        <charset val="238"/>
      </rPr>
      <t>and imports with simplification measures)</t>
    </r>
    <r>
      <rPr>
        <sz val="11"/>
        <color rgb="FF000000"/>
        <rFont val="Calibri"/>
        <family val="2"/>
        <charset val="238"/>
      </rPr>
      <t xml:space="preserve"> and acquisitions of services (other than ICA of services acc. B2B rule), for which the beneficiary in Romania is obliged to pay 11% VAT</t>
    </r>
  </si>
  <si>
    <t>Import de bunuri 21% (TVA supusa  masurilor de simplificare)</t>
  </si>
  <si>
    <t>Import of goods 21% (subject to simplification measure)</t>
  </si>
  <si>
    <t>Import de bunuri 11% (TVA supusa masurilor de simplificare)</t>
  </si>
  <si>
    <t>Import of goods 11% (subject to simplification measure)</t>
  </si>
  <si>
    <t>Achiziţii de servicii intracomunitare (AIC de servicii cf reg B2B) 21%</t>
  </si>
  <si>
    <t>Intra-community acquisition of services (ICA of services acc. to B2B rule) 21%</t>
  </si>
  <si>
    <t>Achiziţii de servicii intracomunitare  (AIC de servicii cf reg B2B) 11%</t>
  </si>
  <si>
    <t>Intra-community acquisition of services (ICA of services acc. to B2B rule) 11%</t>
  </si>
  <si>
    <t>Regularizări privind achiziţii de servicii intracomunitare  (AIC de servicii cf reg B2B) 21%</t>
  </si>
  <si>
    <t>Regularisations regarding intra-community acquistions of services (ICA of services according to B2B rule) 21%</t>
  </si>
  <si>
    <t>Regularizări privind achiziţii de servicii intracomunitare  (AIC de servicii cf reg B2B) 11%</t>
  </si>
  <si>
    <t>Regularisations regarding intra-community acquistions of services (ICA of services according to B2B rule) 11%</t>
  </si>
  <si>
    <t>12.4/27.4</t>
  </si>
  <si>
    <t>12.5/27.5</t>
  </si>
  <si>
    <t>Achiziţii de bunuri şi servicii supuse măsurilor de simplificare taxabile cu cota de 21%</t>
  </si>
  <si>
    <t>Taxable acquisitions of goods subject to simplification measures 21%</t>
  </si>
  <si>
    <t>Achiziţii de bunuri şi servicii supuse măsurilor de simplificare taxabile cu cota de 11%</t>
  </si>
  <si>
    <t>Taxable acquisitions of goods subject to simplification measures 11%</t>
  </si>
  <si>
    <r>
      <rPr>
        <sz val="11"/>
        <color rgb="FF000000"/>
        <rFont val="Calibri"/>
        <family val="2"/>
        <charset val="238"/>
      </rPr>
      <t xml:space="preserve">Achiziţii de bunuri şi servicii taxabile cu cota de 19%, altele </t>
    </r>
    <r>
      <rPr>
        <sz val="11"/>
        <color rgb="FFC65911"/>
        <rFont val="Calibri"/>
        <family val="2"/>
        <charset val="238"/>
      </rPr>
      <t xml:space="preserve">decât importurile si </t>
    </r>
    <r>
      <rPr>
        <sz val="11"/>
        <color rgb="FF000000"/>
        <rFont val="Calibri"/>
        <family val="2"/>
        <charset val="238"/>
      </rPr>
      <t>cele supuse masurilor de simplificare</t>
    </r>
  </si>
  <si>
    <r>
      <rPr>
        <sz val="11"/>
        <color rgb="FF000000"/>
        <rFont val="Calibri"/>
        <family val="2"/>
        <charset val="238"/>
      </rPr>
      <t xml:space="preserve">Taxable acquisitions of goods and services subject to 19%, </t>
    </r>
    <r>
      <rPr>
        <sz val="11"/>
        <color rgb="FFC65911"/>
        <rFont val="Calibri"/>
        <family val="2"/>
        <charset val="238"/>
      </rPr>
      <t>other than imports</t>
    </r>
    <r>
      <rPr>
        <sz val="11"/>
        <color rgb="FF000000"/>
        <rFont val="Calibri"/>
        <family val="2"/>
        <charset val="238"/>
      </rPr>
      <t xml:space="preserve"> and acquisitions subject to simplification measures</t>
    </r>
  </si>
  <si>
    <r>
      <rPr>
        <sz val="11"/>
        <color rgb="FF000000"/>
        <rFont val="Calibri"/>
        <family val="2"/>
        <charset val="238"/>
      </rPr>
      <t xml:space="preserve">Achiziţii de bunuri şi servicii taxabile cu cota de 9% altele decât </t>
    </r>
    <r>
      <rPr>
        <sz val="11"/>
        <color rgb="FFC65911"/>
        <rFont val="Calibri"/>
        <family val="2"/>
        <charset val="238"/>
      </rPr>
      <t>importurile si</t>
    </r>
    <r>
      <rPr>
        <sz val="11"/>
        <color rgb="FF000000"/>
        <rFont val="Calibri"/>
        <family val="2"/>
        <charset val="238"/>
      </rPr>
      <t xml:space="preserve">  cele supuse masurilor de simplificare</t>
    </r>
  </si>
  <si>
    <r>
      <rPr>
        <sz val="11"/>
        <color rgb="FF000000"/>
        <rFont val="Calibri"/>
        <family val="2"/>
        <charset val="238"/>
      </rPr>
      <t xml:space="preserve">Taxable acquisitions of goods and services subject to 9%, </t>
    </r>
    <r>
      <rPr>
        <sz val="11"/>
        <color rgb="FFC65911"/>
        <rFont val="Calibri"/>
        <family val="2"/>
        <charset val="238"/>
      </rPr>
      <t>other than imports</t>
    </r>
    <r>
      <rPr>
        <sz val="11"/>
        <color rgb="FF000000"/>
        <rFont val="Calibri"/>
        <family val="2"/>
        <charset val="238"/>
      </rPr>
      <t xml:space="preserve"> and acquisitions subject to simplification measures</t>
    </r>
  </si>
  <si>
    <r>
      <rPr>
        <sz val="11"/>
        <color rgb="FF000000"/>
        <rFont val="Calibri"/>
        <family val="2"/>
        <charset val="238"/>
      </rPr>
      <t xml:space="preserve">Achiziţii de bunuri și servicii, taxabile cu cota de 5% altele decât </t>
    </r>
    <r>
      <rPr>
        <sz val="11"/>
        <color rgb="FFC65911"/>
        <rFont val="Calibri"/>
        <family val="2"/>
        <charset val="238"/>
      </rPr>
      <t xml:space="preserve">importurile si </t>
    </r>
    <r>
      <rPr>
        <sz val="11"/>
        <color rgb="FF000000"/>
        <rFont val="Calibri"/>
        <family val="2"/>
        <charset val="238"/>
      </rPr>
      <t xml:space="preserve"> cele supuse masurilor de simplificare</t>
    </r>
  </si>
  <si>
    <r>
      <rPr>
        <sz val="11"/>
        <color rgb="FF000000"/>
        <rFont val="Calibri"/>
        <family val="2"/>
        <charset val="238"/>
      </rPr>
      <t xml:space="preserve">Taxable acquisitions of goods and services subject to 5%, </t>
    </r>
    <r>
      <rPr>
        <sz val="11"/>
        <color rgb="FFC65911"/>
        <rFont val="Calibri"/>
        <family val="2"/>
        <charset val="238"/>
      </rPr>
      <t>other than imports</t>
    </r>
    <r>
      <rPr>
        <sz val="11"/>
        <color rgb="FF000000"/>
        <rFont val="Calibri"/>
        <family val="2"/>
        <charset val="238"/>
      </rPr>
      <t xml:space="preserve"> and acquisitions subject to simplification measures</t>
    </r>
  </si>
  <si>
    <r>
      <rPr>
        <sz val="11"/>
        <color rgb="FF000000"/>
        <rFont val="Calibri"/>
        <family val="2"/>
        <charset val="238"/>
      </rPr>
      <t xml:space="preserve">Achiziţii de bunuri şi servicii taxabile cu cota de 21%, altele </t>
    </r>
    <r>
      <rPr>
        <sz val="11"/>
        <color rgb="FFC65911"/>
        <rFont val="Calibri"/>
        <family val="2"/>
        <charset val="238"/>
      </rPr>
      <t xml:space="preserve">decât importurile si </t>
    </r>
    <r>
      <rPr>
        <sz val="11"/>
        <color rgb="FF000000"/>
        <rFont val="Calibri"/>
        <family val="2"/>
        <charset val="238"/>
      </rPr>
      <t>cele supuse masurilor de simplificare</t>
    </r>
  </si>
  <si>
    <r>
      <rPr>
        <sz val="11"/>
        <color rgb="FF000000"/>
        <rFont val="Calibri"/>
        <family val="2"/>
        <charset val="238"/>
      </rPr>
      <t xml:space="preserve">Taxable acquisitions of goods and services subject to 21%, </t>
    </r>
    <r>
      <rPr>
        <sz val="11"/>
        <color rgb="FFC65911"/>
        <rFont val="Calibri"/>
        <family val="2"/>
        <charset val="238"/>
      </rPr>
      <t>other than imports</t>
    </r>
    <r>
      <rPr>
        <sz val="11"/>
        <color rgb="FF000000"/>
        <rFont val="Calibri"/>
        <family val="2"/>
        <charset val="238"/>
      </rPr>
      <t xml:space="preserve"> and acquisitions subject to simplification measures</t>
    </r>
  </si>
  <si>
    <r>
      <t xml:space="preserve">Achiziţii de bunuri şi servicii taxabile cu cota de 11% altele decât </t>
    </r>
    <r>
      <rPr>
        <sz val="11"/>
        <color rgb="FFC65911"/>
        <rFont val="Calibri"/>
        <family val="2"/>
        <charset val="238"/>
      </rPr>
      <t>importurile si</t>
    </r>
    <r>
      <rPr>
        <sz val="11"/>
        <color rgb="FF000000"/>
        <rFont val="Calibri"/>
        <family val="2"/>
        <charset val="238"/>
      </rPr>
      <t xml:space="preserve">  cele supuse masurilor de simplificare</t>
    </r>
  </si>
  <si>
    <r>
      <rPr>
        <sz val="11"/>
        <color rgb="FF000000"/>
        <rFont val="Calibri"/>
        <family val="2"/>
        <charset val="238"/>
      </rPr>
      <t xml:space="preserve">Taxable acquisitions of goods and services subject to 11%, </t>
    </r>
    <r>
      <rPr>
        <sz val="11"/>
        <color rgb="FFC65911"/>
        <rFont val="Calibri"/>
        <family val="2"/>
        <charset val="238"/>
      </rPr>
      <t>other than imports</t>
    </r>
    <r>
      <rPr>
        <sz val="11"/>
        <color rgb="FF000000"/>
        <rFont val="Calibri"/>
        <family val="2"/>
        <charset val="238"/>
      </rPr>
      <t xml:space="preserve"> and acquisitions subject to simplification measures</t>
    </r>
  </si>
  <si>
    <t>Import de bunuri cota  21%</t>
  </si>
  <si>
    <t>Import of goods 21%</t>
  </si>
  <si>
    <t>Import de bunuri cota  11%</t>
  </si>
  <si>
    <t>Import of goods 11%</t>
  </si>
  <si>
    <t>Achizitii pentru  care se aplica TVA la incasare 19%</t>
  </si>
  <si>
    <t>Achizitii pentru  care se aplica TVA la incasare 9%</t>
  </si>
  <si>
    <t>Achizitii pentru  care se aplica TVA la incasare 5%</t>
  </si>
  <si>
    <t>Achizitii pentru  care se aplica TVA la incasare 21%</t>
  </si>
  <si>
    <t>Acquisitions from suppliers applying cash accounting VAT system 21%</t>
  </si>
  <si>
    <t>Achizitii pentru  care se aplica TVA la incasare 11%</t>
  </si>
  <si>
    <t>Acquisitions from suppliers applying cash accounting VAT system 11%</t>
  </si>
  <si>
    <t>Facturi primite dupa inspectia fiscala 21%</t>
  </si>
  <si>
    <t>Invoices received after a tax audit 21%</t>
  </si>
  <si>
    <t>Facturi primite dupa inspectia fiscala 11%</t>
  </si>
  <si>
    <t>Invoices received after a tax audit 11%</t>
  </si>
  <si>
    <t>Regularizări taxă dedusă 21%</t>
  </si>
  <si>
    <t>Regularisations of input VAT 21%</t>
  </si>
  <si>
    <t>Regularizări taxă dedusă 11%</t>
  </si>
  <si>
    <t>Regularisations of input VAT 11%</t>
  </si>
  <si>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si achizitii de servicii (altele decat AIC de servicii cf reg B2B),  pentru care care beneficiarul din Romania este obligat la plata TVA 19%</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</si>
  <si>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si achizitii de servicii (altele decat AIC de servicii cf reg B2B),  pentru care care beneficiarul din Romania este obligat la plata TVA 9%</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</si>
  <si>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si achizitii de servicii (altele decat AIC de servicii cf reg B2B),  pentru care care beneficiarul din Romania este obligat la plata TVA 21%</t>
    </r>
  </si>
  <si>
    <r>
      <rPr>
        <sz val="11"/>
        <color rgb="FF000000"/>
        <rFont val="Calibri"/>
        <family val="2"/>
        <charset val="238"/>
      </rPr>
      <t xml:space="preserve">Achizitii de bunuri (altele decat AIC de bunuri </t>
    </r>
    <r>
      <rPr>
        <sz val="11"/>
        <color rgb="FFC65911"/>
        <rFont val="Calibri"/>
        <family val="2"/>
        <charset val="238"/>
      </rPr>
      <t>si importuri cu masuri de simplificare</t>
    </r>
    <r>
      <rPr>
        <sz val="11"/>
        <color rgb="FF000000"/>
        <rFont val="Calibri"/>
        <family val="2"/>
        <charset val="238"/>
      </rPr>
      <t>) si achizitii de servicii (altele decat AIC de servicii cf reg B2B),  pentru care care beneficiarul din Romania este obligat la plata TVA 11%</t>
    </r>
  </si>
  <si>
    <t>Achiziţii de bunuri şi servicii supuse măsurilor de simplificare taxabile cu cota de 21 %</t>
  </si>
  <si>
    <t>Achiziţii de bunuri şi servicii supuse măsurilor de simplificare taxabile cu cota de 11 %</t>
  </si>
  <si>
    <r>
      <rPr>
        <sz val="11"/>
        <color rgb="FF000000"/>
        <rFont val="Calibri"/>
        <family val="2"/>
        <charset val="238"/>
      </rPr>
      <t xml:space="preserve">Achiziţii de bunuri şi servicii taxabile cu cota de 11% altele decât </t>
    </r>
    <r>
      <rPr>
        <sz val="11"/>
        <color rgb="FFC65911"/>
        <rFont val="Calibri"/>
        <family val="2"/>
        <charset val="238"/>
      </rPr>
      <t>importurile si</t>
    </r>
    <r>
      <rPr>
        <sz val="11"/>
        <color rgb="FF000000"/>
        <rFont val="Calibri"/>
        <family val="2"/>
        <charset val="238"/>
      </rPr>
      <t xml:space="preserve">  cele supuse masurilor de simplificare</t>
    </r>
  </si>
  <si>
    <r>
      <t xml:space="preserve">Achiziţii de bunuri şi servicii taxabile cu cota de 21%, altele </t>
    </r>
    <r>
      <rPr>
        <sz val="11"/>
        <color rgb="FFC65911"/>
        <rFont val="Calibri"/>
        <family val="2"/>
        <charset val="238"/>
      </rPr>
      <t xml:space="preserve">decât importurile si </t>
    </r>
    <r>
      <rPr>
        <sz val="11"/>
        <color rgb="FF000000"/>
        <rFont val="Calibri"/>
        <family val="2"/>
        <charset val="238"/>
      </rPr>
      <t>cele supuse masurilor de simplificare</t>
    </r>
  </si>
  <si>
    <t>Autocolectare TVA 21%</t>
  </si>
  <si>
    <t>Self-charging VAT 21%</t>
  </si>
  <si>
    <t>Autocolectare TVA 11%</t>
  </si>
  <si>
    <t>Self-charging VAT 11%</t>
  </si>
  <si>
    <t>TVA neexigibilă 21%(*)</t>
  </si>
  <si>
    <t>Non-chargeable VAT 21% (*)</t>
  </si>
  <si>
    <t>TVA neexigibilă 11% (*)</t>
  </si>
  <si>
    <t>Non-chargeable VAT 11% (*)</t>
  </si>
  <si>
    <t>Livrări/ prestări pentru care nu există obligația emiterii facturii cu cotă de 21%, conform Art. 319 aliniat 10 din Cod Fiscal</t>
  </si>
  <si>
    <t>Sales of goods/ services for which there is no obligation to issue the invoice with a rate of 21%, according to Art. 319 paragraph 10 of the Fiscal Code</t>
  </si>
  <si>
    <t>Livrări/ prestări pentru care nu există obligația emiterii facturii cu cotă de 11% conform Art. 319 aliniat 10 din Cod Fiscal</t>
  </si>
  <si>
    <t>Sales of goods/ services for which there is no obligation to issue the invoice with a rate of 11%, according to Art. 319 paragraph 10 of the Fiscal Code</t>
  </si>
  <si>
    <t>10.02.2026</t>
  </si>
  <si>
    <t>31.01.2026</t>
  </si>
  <si>
    <t>26.02.2026</t>
  </si>
  <si>
    <t>01.02.2026</t>
  </si>
  <si>
    <t>Factura de vanzare - 21%</t>
  </si>
  <si>
    <t>Factura de vanzare - 11%</t>
  </si>
  <si>
    <t>Achizitie intracomunitara</t>
  </si>
  <si>
    <t>17.02.2026</t>
  </si>
  <si>
    <t>01.03.2026</t>
  </si>
  <si>
    <t>28.02.2026</t>
  </si>
  <si>
    <t>02.03.2026</t>
  </si>
  <si>
    <t>22.03.2026</t>
  </si>
  <si>
    <t>Regularizare Achizitie intracomunitara</t>
  </si>
  <si>
    <t>Achizitie taxabila cota 21%</t>
  </si>
  <si>
    <t>Achizitie taxabila cota 11%</t>
  </si>
  <si>
    <t>Achizitii cu taxare inversa 21%</t>
  </si>
  <si>
    <t>Achizitii cu taxare inversa 11%</t>
  </si>
  <si>
    <t>Furnizor - TVA la incasare 21%</t>
  </si>
  <si>
    <t>Inchidere TVA februarie 2026</t>
  </si>
  <si>
    <t>Retinere impozit PF 16%</t>
  </si>
  <si>
    <t>Retinere impozit PJ 16%</t>
  </si>
  <si>
    <t>310344</t>
  </si>
  <si>
    <t>310351</t>
  </si>
  <si>
    <t>310350</t>
  </si>
  <si>
    <t>310354 - 11%</t>
  </si>
  <si>
    <t>RD.5/5.1 300205 - 11%</t>
  </si>
  <si>
    <t>300204</t>
  </si>
  <si>
    <t>300404</t>
  </si>
  <si>
    <t>RD.6 300405 -11%</t>
  </si>
  <si>
    <t>300504</t>
  </si>
  <si>
    <t>300704</t>
  </si>
  <si>
    <t>RD.7 300505 - 11%</t>
  </si>
  <si>
    <t>RD.7/7.1 300705 - 11%</t>
  </si>
  <si>
    <t>300804</t>
  </si>
  <si>
    <t>RD.8 300805 - 11%</t>
  </si>
  <si>
    <t>301204</t>
  </si>
  <si>
    <t>301104</t>
  </si>
  <si>
    <t>301105</t>
  </si>
  <si>
    <t>300906</t>
  </si>
  <si>
    <t>300907</t>
  </si>
  <si>
    <t>301305</t>
  </si>
  <si>
    <t>301306 - 11%</t>
  </si>
  <si>
    <t>391104</t>
  </si>
  <si>
    <t>341104</t>
  </si>
  <si>
    <t>307324</t>
  </si>
  <si>
    <t>351104</t>
  </si>
  <si>
    <t>Impozitul pe dividende se stabilește prin aplicarea unei cote de impozit de 16% asupra dividendului brut plătit unei persoane juridice române. Impozitul pe dividende se declară și se plătește la bugetul de stat, până la data de 25 inclusiv a lunii următoare celei în care se plătește dividendul.</t>
  </si>
  <si>
    <t xml:space="preserve">Impozit pe veniturile din transferul titlurilor de valoare </t>
  </si>
  <si>
    <t>Legea nr.239/2025 (modificarea și completarea Legii nr.227/2015 privind Codul fiscal) - art.97, alin. 8^1</t>
  </si>
  <si>
    <t>D100: Legea nr.239/2025 (modificarea și completarea Legii nr.227/2015 privind Codul fiscal) - art.97, alin. 8^1</t>
  </si>
  <si>
    <t>Cotă standard - Impozit pe veniturile din transferul titlurilor de valoare - rezultat din aplicarea unei cote de 3% asupra fiecărui câștig din transferul titlurilor de valoare care au fost dobândite și înstrăinate într-o perioadă mai mare de 365 de zile, inclusiv, de la data dobândirii</t>
  </si>
  <si>
    <t>Cotă standard - Impozit pe veniturile din transferul titlurilor de valoare - rezultat din aplicarea unei cote de 6% asupra fiecărui câștig din transferul titlurilor de valoare care au fost dobândite și înstrăinate într-o perioadă mai mică de 365 de zile de la data dobândirii</t>
  </si>
  <si>
    <t>105080</t>
  </si>
  <si>
    <t>604040</t>
  </si>
  <si>
    <t>Codul nu a fost inca actualizat pt 16%</t>
  </si>
  <si>
    <t>Achizitii de bunuri si servicii taxabile cu cota de 21%, altele decat importurile si cele supuse masurilor de simplificare</t>
  </si>
  <si>
    <t>Achizitii intracomunitara de bunuri de la un furnizor inregistrat in scopuri de TVA in statul membru din care a avut loc livrarea intracomunitara 21%</t>
  </si>
  <si>
    <r>
      <rPr>
        <b/>
        <sz val="11"/>
        <color theme="1"/>
        <rFont val="Calibri"/>
        <family val="2"/>
        <scheme val="minor"/>
      </rPr>
      <t>Plati</t>
    </r>
    <r>
      <rPr>
        <sz val="11"/>
        <color theme="1"/>
        <rFont val="Calibri"/>
        <family val="2"/>
        <scheme val="minor"/>
      </rPr>
      <t xml:space="preserve"> (incasari +plati)</t>
    </r>
  </si>
  <si>
    <t>Produse/ Products</t>
  </si>
  <si>
    <t>Stocuri/Physical stock</t>
  </si>
  <si>
    <t>Lipsa campuri Currency code si Currency amount - dupa coloanele cu Amount</t>
  </si>
  <si>
    <t>Facturi de vanzare/ Sales Invoices</t>
  </si>
  <si>
    <t>Facturi de achizite/ Purchase Invoices</t>
  </si>
  <si>
    <t>Tax Table / Taxe</t>
  </si>
  <si>
    <t>NULL 
sau 0</t>
  </si>
  <si>
    <t>Owners/Proprietari</t>
  </si>
  <si>
    <t>Active/Assets</t>
  </si>
  <si>
    <t>Movement of Goods</t>
  </si>
  <si>
    <t>General Ledger Accounts (Balanta de verificare)</t>
  </si>
  <si>
    <t>Furnizori/ Suppliers</t>
  </si>
  <si>
    <t>Cont contabil Furnizor</t>
  </si>
  <si>
    <t xml:space="preserve"> Tax percentage, Flat tax rate, Base rate, Country</t>
  </si>
  <si>
    <t>completării câmpurilot: Unit of Measure, Description</t>
  </si>
  <si>
    <t>Tabela Tipuri de analiza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</si>
</sst>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dd\.mm\.yyyy"/>
    <numFmt numFmtId="166" formatCode="#,###,###,##0.00"/>
    <numFmt numFmtId="167" formatCode="_(* #,##0_);_(* \(#,##0\);_(* &quot;-&quot;??_);_(@_)"/>
  </numFmts>
  <fonts count="53">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sz val="8"/>
      <color rgb="FFFF0000"/>
      <name val="Tahoma"/>
      <family val="2"/>
    </font>
    <font>
      <i/>
      <sz val="11"/>
      <color theme="1"/>
      <name val="Calibri"/>
      <family val="2"/>
      <scheme val="minor"/>
    </font>
    <font>
      <sz val="8"/>
      <color theme="1"/>
      <name val="Tahoma"/>
      <family val="2"/>
    </font>
    <font>
      <sz val="8"/>
      <name val="Tahoma"/>
      <family val="2"/>
    </font>
    <font>
      <sz val="11"/>
      <color rgb="FFFF0000"/>
      <name val="Calibri"/>
      <family val="2"/>
      <scheme val="minor"/>
    </font>
    <font>
      <sz val="9"/>
      <color indexed="81"/>
      <name val="Tahoma"/>
      <family val="2"/>
    </font>
    <font>
      <b/>
      <sz val="9"/>
      <color indexed="81"/>
      <name val="Tahoma"/>
      <family val="2"/>
    </font>
    <font>
      <i/>
      <sz val="11"/>
      <color rgb="FFFF0000"/>
      <name val="Calibri"/>
      <family val="2"/>
      <scheme val="minor"/>
    </font>
    <font>
      <b/>
      <i/>
      <sz val="11"/>
      <color rgb="FFFF0000"/>
      <name val="Calibri"/>
      <family val="2"/>
      <scheme val="minor"/>
    </font>
    <font>
      <sz val="11"/>
      <color rgb="FF00000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rgb="FF000000"/>
      <name val="Calibri"/>
      <family val="2"/>
      <scheme val="minor"/>
    </font>
    <font>
      <b/>
      <sz val="10"/>
      <color rgb="FF000000"/>
      <name val="Calibri"/>
      <family val="2"/>
      <scheme val="minor"/>
    </font>
    <font>
      <sz val="11"/>
      <color theme="0"/>
      <name val="Calibri"/>
      <family val="2"/>
      <scheme val="minor"/>
    </font>
    <font>
      <sz val="11"/>
      <name val="Calibri"/>
      <family val="2"/>
      <scheme val="minor"/>
    </font>
    <font>
      <u/>
      <sz val="11"/>
      <color theme="10"/>
      <name val="Calibri"/>
      <family val="2"/>
      <scheme val="minor"/>
    </font>
    <font>
      <b/>
      <u/>
      <sz val="11"/>
      <color rgb="FF00B050"/>
      <name val="Calibri"/>
      <family val="2"/>
      <scheme val="minor"/>
    </font>
    <font>
      <sz val="10"/>
      <name val="Calibri"/>
      <family val="2"/>
      <scheme val="minor"/>
    </font>
    <font>
      <b/>
      <sz val="11"/>
      <color rgb="FF000000"/>
      <name val="Calibri"/>
      <family val="2"/>
      <scheme val="minor"/>
    </font>
    <font>
      <b/>
      <sz val="11"/>
      <color rgb="FFFF0000"/>
      <name val="Calibri"/>
      <family val="2"/>
      <scheme val="minor"/>
    </font>
    <font>
      <b/>
      <sz val="8"/>
      <color theme="0"/>
      <name val="Tahoma"/>
      <family val="2"/>
    </font>
    <font>
      <b/>
      <sz val="8"/>
      <color rgb="FFFF0000"/>
      <name val="Tahoma"/>
      <family val="2"/>
    </font>
    <font>
      <b/>
      <sz val="8"/>
      <color theme="1"/>
      <name val="Tahoma"/>
      <family val="2"/>
    </font>
    <font>
      <b/>
      <sz val="11"/>
      <color rgb="FF000000"/>
      <name val="Calibri"/>
      <family val="2"/>
      <charset val="134"/>
    </font>
    <font>
      <b/>
      <sz val="11"/>
      <color rgb="FF000000"/>
      <name val="Calibri"/>
      <family val="2"/>
    </font>
    <font>
      <b/>
      <sz val="8"/>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u/>
      <sz val="11"/>
      <color rgb="FFFF0000"/>
      <name val="Calibri"/>
      <family val="2"/>
      <scheme val="minor"/>
    </font>
    <font>
      <sz val="11"/>
      <name val="Calibri"/>
      <family val="2"/>
    </font>
    <font>
      <b/>
      <sz val="12"/>
      <color theme="1"/>
      <name val="Calibri"/>
      <family val="2"/>
      <scheme val="minor"/>
    </font>
    <font>
      <b/>
      <u/>
      <sz val="11"/>
      <name val="Calibri"/>
      <family val="2"/>
      <scheme val="minor"/>
    </font>
    <font>
      <sz val="11"/>
      <color rgb="FF000000"/>
      <name val="Calibri"/>
      <family val="2"/>
    </font>
    <font>
      <sz val="11"/>
      <color indexed="8"/>
      <name val="Calibri"/>
      <family val="2"/>
      <charset val="238"/>
    </font>
    <font>
      <sz val="9"/>
      <color theme="1"/>
      <name val="Calibri"/>
      <family val="2"/>
      <scheme val="minor"/>
    </font>
    <font>
      <sz val="11"/>
      <color theme="4"/>
      <name val="Calibri"/>
      <family val="2"/>
      <scheme val="minor"/>
    </font>
    <font>
      <b/>
      <sz val="11"/>
      <color theme="1"/>
      <name val="Calibri"/>
      <family val="2"/>
    </font>
    <font>
      <b/>
      <u/>
      <sz val="11"/>
      <color theme="1"/>
      <name val="Calibri"/>
      <family val="2"/>
    </font>
    <font>
      <b/>
      <sz val="10"/>
      <color rgb="FFFF0000"/>
      <name val="Calibri"/>
      <family val="2"/>
      <scheme val="minor"/>
    </font>
    <font>
      <b/>
      <sz val="9"/>
      <color theme="1"/>
      <name val="Calibri"/>
      <family val="2"/>
      <scheme val="minor"/>
    </font>
    <font>
      <sz val="11"/>
      <color rgb="FF000000"/>
      <name val="Calibri"/>
      <family val="2"/>
      <charset val="238"/>
    </font>
    <font>
      <sz val="11"/>
      <color rgb="FFC65911"/>
      <name val="Calibri"/>
      <family val="2"/>
      <charset val="238"/>
    </font>
    <font>
      <b/>
      <sz val="11"/>
      <color rgb="FF000000"/>
      <name val="Calibri"/>
      <family val="2"/>
      <charset val="238"/>
    </font>
    <font>
      <b/>
      <sz val="10"/>
      <color rgb="FF7030A0"/>
      <name val="Calibri"/>
      <family val="2"/>
      <scheme val="minor"/>
    </font>
    <font>
      <sz val="8"/>
      <color rgb="FF7030A0"/>
      <name val="Calibri"/>
      <family val="2"/>
      <scheme val="minor"/>
    </font>
    <font>
      <i/>
      <sz val="10"/>
      <color rgb="FFFF0000"/>
      <name val="Calibri"/>
      <family val="2"/>
      <scheme val="minor"/>
    </font>
  </fonts>
  <fills count="22">
    <fill>
      <patternFill patternType="none"/>
    </fill>
    <fill>
      <patternFill patternType="gray125"/>
    </fill>
    <fill>
      <patternFill patternType="solid">
        <fgColor rgb="FFFFFFFF"/>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rgb="FFFFD966"/>
      </patternFill>
    </fill>
    <fill>
      <patternFill patternType="solid">
        <fgColor theme="4" tint="0.59999389629810485"/>
        <bgColor rgb="FFFFD966"/>
      </patternFill>
    </fill>
    <fill>
      <patternFill patternType="solid">
        <fgColor theme="4" tint="0.79998168889431442"/>
        <bgColor theme="4" tint="0.79998168889431442"/>
      </patternFill>
    </fill>
    <fill>
      <patternFill patternType="solid">
        <fgColor theme="0"/>
        <bgColor indexed="64"/>
      </patternFill>
    </fill>
    <fill>
      <patternFill patternType="solid">
        <fgColor rgb="FFFFFF00"/>
        <bgColor rgb="FFFFD966"/>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F0"/>
        <bgColor indexed="64"/>
      </patternFill>
    </fill>
    <fill>
      <patternFill patternType="solid">
        <fgColor rgb="FFFFFF00"/>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rgb="FFA9A9A9"/>
      </left>
      <right style="thin">
        <color rgb="FFA9A9A9"/>
      </right>
      <top style="thin">
        <color rgb="FFA9A9A9"/>
      </top>
      <bottom style="thin">
        <color rgb="FFA9A9A9"/>
      </bottom>
      <diagonal/>
    </border>
    <border>
      <left style="thin">
        <color rgb="FFA9A9A9"/>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rgb="FFA9A9A9"/>
      </left>
      <right style="thin">
        <color rgb="FFA9A9A9"/>
      </right>
      <top style="thin">
        <color rgb="FFA9A9A9"/>
      </top>
      <bottom/>
      <diagonal/>
    </border>
    <border>
      <left style="thin">
        <color rgb="FFA9A9A9"/>
      </left>
      <right style="thin">
        <color rgb="FFA9A9A9"/>
      </right>
      <top/>
      <bottom style="thin">
        <color rgb="FFA9A9A9"/>
      </bottom>
      <diagonal/>
    </border>
    <border>
      <left/>
      <right/>
      <top style="thin">
        <color rgb="FFA9A9A9"/>
      </top>
      <bottom style="thin">
        <color rgb="FFA9A9A9"/>
      </bottom>
      <diagonal/>
    </border>
    <border>
      <left style="thin">
        <color rgb="FF505050"/>
      </left>
      <right style="thin">
        <color rgb="FF505050"/>
      </right>
      <top style="thin">
        <color rgb="FF505050"/>
      </top>
      <bottom style="thin">
        <color rgb="FF505050"/>
      </bottom>
      <diagonal/>
    </border>
    <border>
      <left style="thin">
        <color rgb="FFA9A9A9"/>
      </left>
      <right style="thin">
        <color rgb="FFA9A9A9"/>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theme="4"/>
      </right>
      <top style="thin">
        <color theme="4"/>
      </top>
      <bottom/>
      <diagonal/>
    </border>
    <border>
      <left/>
      <right style="thick">
        <color rgb="FF00B050"/>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ck">
        <color rgb="FF00B050"/>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top/>
      <bottom style="thin">
        <color auto="1"/>
      </bottom>
      <diagonal/>
    </border>
    <border>
      <left style="thick">
        <color rgb="FF00B050"/>
      </left>
      <right style="thick">
        <color rgb="FF00B050"/>
      </right>
      <top/>
      <bottom style="thin">
        <color auto="1"/>
      </bottom>
      <diagonal/>
    </border>
    <border>
      <left/>
      <right/>
      <top style="thin">
        <color auto="1"/>
      </top>
      <bottom style="thin">
        <color auto="1"/>
      </bottom>
      <diagonal/>
    </border>
    <border>
      <left style="thick">
        <color rgb="FF00B050"/>
      </left>
      <right style="thick">
        <color rgb="FF00B050"/>
      </right>
      <top style="thin">
        <color auto="1"/>
      </top>
      <bottom style="thin">
        <color auto="1"/>
      </bottom>
      <diagonal/>
    </border>
    <border>
      <left/>
      <right style="thin">
        <color auto="1"/>
      </right>
      <top style="thin">
        <color auto="1"/>
      </top>
      <bottom style="thin">
        <color auto="1"/>
      </bottom>
      <diagonal/>
    </border>
    <border>
      <left style="thick">
        <color rgb="FF00B050"/>
      </left>
      <right style="thick">
        <color rgb="FF00B050"/>
      </right>
      <top style="thin">
        <color auto="1"/>
      </top>
      <bottom/>
      <diagonal/>
    </border>
    <border>
      <left/>
      <right style="thin">
        <color auto="1"/>
      </right>
      <top style="thin">
        <color auto="1"/>
      </top>
      <bottom/>
      <diagonal/>
    </border>
    <border>
      <left style="thin">
        <color auto="1"/>
      </left>
      <right/>
      <top style="thin">
        <color auto="1"/>
      </top>
      <bottom style="thin">
        <color rgb="FF505050"/>
      </bottom>
      <diagonal/>
    </border>
    <border>
      <left/>
      <right style="thin">
        <color auto="1"/>
      </right>
      <top style="thin">
        <color auto="1"/>
      </top>
      <bottom style="thin">
        <color rgb="FF505050"/>
      </bottom>
      <diagonal/>
    </border>
    <border>
      <left style="thick">
        <color rgb="FF00B050"/>
      </left>
      <right style="thick">
        <color rgb="FF00B050"/>
      </right>
      <top/>
      <bottom/>
      <diagonal/>
    </border>
    <border>
      <left style="thick">
        <color rgb="FF00B050"/>
      </left>
      <right style="thick">
        <color rgb="FF00B050"/>
      </right>
      <top style="thin">
        <color auto="1"/>
      </top>
      <bottom style="thick">
        <color rgb="FF00B050"/>
      </bottom>
      <diagonal/>
    </border>
    <border>
      <left style="thin">
        <color auto="1"/>
      </left>
      <right/>
      <top style="thin">
        <color auto="1"/>
      </top>
      <bottom style="medium">
        <color auto="1"/>
      </bottom>
      <diagonal/>
    </border>
    <border>
      <left/>
      <right/>
      <top style="thin">
        <color auto="1"/>
      </top>
      <bottom style="medium">
        <color auto="1"/>
      </bottom>
      <diagonal/>
    </border>
    <border>
      <left style="thick">
        <color rgb="FF00B050"/>
      </left>
      <right style="thick">
        <color rgb="FF00B050"/>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style="thin">
        <color auto="1"/>
      </right>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39" fillId="0" borderId="0">
      <alignment vertical="center"/>
    </xf>
    <xf numFmtId="0" fontId="40" fillId="0" borderId="0">
      <alignment vertical="top"/>
    </xf>
    <xf numFmtId="0" fontId="1" fillId="0" borderId="0">
      <alignment vertical="center"/>
    </xf>
    <xf numFmtId="0" fontId="1" fillId="0" borderId="0"/>
  </cellStyleXfs>
  <cellXfs count="499">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xf numFmtId="0" fontId="6" fillId="0" borderId="0" xfId="0" applyFont="1"/>
    <xf numFmtId="0" fontId="7" fillId="0" borderId="0" xfId="0" applyFont="1"/>
    <xf numFmtId="0" fontId="0" fillId="0" borderId="0" xfId="0" quotePrefix="1"/>
    <xf numFmtId="0" fontId="8" fillId="0" borderId="0" xfId="0" applyFont="1"/>
    <xf numFmtId="0" fontId="11" fillId="0" borderId="0" xfId="0" applyFont="1"/>
    <xf numFmtId="9" fontId="0" fillId="0" borderId="0" xfId="2" applyFont="1"/>
    <xf numFmtId="10" fontId="0" fillId="0" borderId="0" xfId="2" applyNumberFormat="1" applyFont="1"/>
    <xf numFmtId="164" fontId="0" fillId="0" borderId="0" xfId="1" applyFont="1"/>
    <xf numFmtId="14" fontId="0" fillId="0" borderId="0" xfId="0" applyNumberFormat="1"/>
    <xf numFmtId="0" fontId="4" fillId="0" borderId="0" xfId="0" applyFont="1"/>
    <xf numFmtId="14" fontId="7" fillId="0" borderId="0" xfId="0" applyNumberFormat="1" applyFont="1"/>
    <xf numFmtId="164" fontId="7" fillId="0" borderId="0" xfId="1" applyFont="1"/>
    <xf numFmtId="164" fontId="4" fillId="0" borderId="0" xfId="1" applyFont="1"/>
    <xf numFmtId="9" fontId="4" fillId="0" borderId="0" xfId="2" applyFont="1"/>
    <xf numFmtId="9" fontId="8" fillId="0" borderId="0" xfId="2" applyFont="1"/>
    <xf numFmtId="14" fontId="3" fillId="0" borderId="0" xfId="0" applyNumberFormat="1" applyFont="1"/>
    <xf numFmtId="167" fontId="0" fillId="0" borderId="0" xfId="1" applyNumberFormat="1" applyFont="1"/>
    <xf numFmtId="167" fontId="3" fillId="0" borderId="0" xfId="1" applyNumberFormat="1" applyFont="1"/>
    <xf numFmtId="0" fontId="12" fillId="0" borderId="0" xfId="0" applyFont="1"/>
    <xf numFmtId="49" fontId="0" fillId="0" borderId="0" xfId="0" applyNumberFormat="1"/>
    <xf numFmtId="0" fontId="0" fillId="3" borderId="0" xfId="0" applyFill="1" applyAlignment="1">
      <alignment horizontal="center" vertical="center"/>
    </xf>
    <xf numFmtId="0" fontId="11" fillId="3" borderId="0" xfId="0" applyFont="1" applyFill="1" applyAlignment="1">
      <alignment horizontal="center" vertical="center"/>
    </xf>
    <xf numFmtId="0" fontId="0" fillId="3" borderId="0" xfId="0" applyFill="1"/>
    <xf numFmtId="0" fontId="13" fillId="3" borderId="0" xfId="0" applyFont="1" applyFill="1" applyAlignment="1">
      <alignment horizontal="center" vertical="center"/>
    </xf>
    <xf numFmtId="49" fontId="13" fillId="3" borderId="7" xfId="0" applyNumberFormat="1" applyFont="1" applyFill="1" applyBorder="1" applyAlignment="1">
      <alignment horizontal="center" vertical="center" readingOrder="1"/>
    </xf>
    <xf numFmtId="49" fontId="13" fillId="3" borderId="0" xfId="0" applyNumberFormat="1" applyFont="1" applyFill="1" applyAlignment="1">
      <alignment horizontal="center" vertical="center" readingOrder="1"/>
    </xf>
    <xf numFmtId="49" fontId="13" fillId="3" borderId="3" xfId="0" applyNumberFormat="1" applyFont="1" applyFill="1" applyBorder="1" applyAlignment="1">
      <alignment horizontal="center" vertical="center" readingOrder="1"/>
    </xf>
    <xf numFmtId="0" fontId="0" fillId="0" borderId="0" xfId="0" applyAlignment="1">
      <alignment wrapText="1"/>
    </xf>
    <xf numFmtId="49" fontId="13" fillId="3" borderId="0" xfId="0" applyNumberFormat="1" applyFont="1" applyFill="1" applyAlignment="1">
      <alignment horizontal="center" vertical="center" wrapText="1" readingOrder="1"/>
    </xf>
    <xf numFmtId="49" fontId="8" fillId="3" borderId="0" xfId="0" applyNumberFormat="1" applyFont="1" applyFill="1" applyAlignment="1">
      <alignment horizontal="center" vertical="center" wrapText="1" readingOrder="1"/>
    </xf>
    <xf numFmtId="49" fontId="11" fillId="3" borderId="0" xfId="0" applyNumberFormat="1" applyFont="1" applyFill="1" applyAlignment="1">
      <alignment horizontal="center" vertical="center" wrapText="1" readingOrder="1"/>
    </xf>
    <xf numFmtId="49" fontId="11" fillId="3" borderId="0" xfId="0" applyNumberFormat="1" applyFont="1" applyFill="1" applyAlignment="1">
      <alignment vertical="center" readingOrder="1"/>
    </xf>
    <xf numFmtId="49" fontId="8" fillId="3" borderId="0" xfId="0" applyNumberFormat="1" applyFont="1" applyFill="1" applyAlignment="1">
      <alignment horizontal="center" vertical="center" readingOrder="1"/>
    </xf>
    <xf numFmtId="49" fontId="13" fillId="3" borderId="0" xfId="0" applyNumberFormat="1" applyFont="1" applyFill="1" applyAlignment="1">
      <alignment vertical="center" readingOrder="1"/>
    </xf>
    <xf numFmtId="0" fontId="0" fillId="0" borderId="0" xfId="0"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left"/>
    </xf>
    <xf numFmtId="0" fontId="14" fillId="5" borderId="8" xfId="0" applyFont="1" applyFill="1" applyBorder="1" applyAlignment="1">
      <alignment horizontal="center" vertical="center" wrapText="1"/>
    </xf>
    <xf numFmtId="49" fontId="14" fillId="5" borderId="8" xfId="0" applyNumberFormat="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0" borderId="0" xfId="0" applyFont="1" applyAlignment="1">
      <alignment horizontal="center" vertical="center" wrapText="1"/>
    </xf>
    <xf numFmtId="0" fontId="16" fillId="4" borderId="10" xfId="0" applyFont="1" applyFill="1" applyBorder="1" applyAlignment="1">
      <alignment horizontal="center" vertical="center" wrapText="1"/>
    </xf>
    <xf numFmtId="49" fontId="17" fillId="2" borderId="4" xfId="0" applyNumberFormat="1" applyFont="1" applyFill="1" applyBorder="1" applyAlignment="1">
      <alignment horizontal="left" vertical="center" readingOrder="1"/>
    </xf>
    <xf numFmtId="49" fontId="17" fillId="2" borderId="2" xfId="0" applyNumberFormat="1" applyFont="1" applyFill="1" applyBorder="1" applyAlignment="1">
      <alignment horizontal="left" vertical="center" readingOrder="1"/>
    </xf>
    <xf numFmtId="0" fontId="17" fillId="2" borderId="2" xfId="0" applyFont="1" applyFill="1" applyBorder="1" applyAlignment="1">
      <alignment horizontal="right" vertical="center" readingOrder="1"/>
    </xf>
    <xf numFmtId="165" fontId="17" fillId="2" borderId="2" xfId="0" applyNumberFormat="1" applyFont="1" applyFill="1" applyBorder="1" applyAlignment="1">
      <alignment horizontal="left" vertical="center" readingOrder="1"/>
    </xf>
    <xf numFmtId="166" fontId="17" fillId="2" borderId="2" xfId="0" applyNumberFormat="1" applyFont="1" applyFill="1" applyBorder="1" applyAlignment="1">
      <alignment horizontal="right" vertical="center" readingOrder="1"/>
    </xf>
    <xf numFmtId="49" fontId="18" fillId="2" borderId="2" xfId="0" applyNumberFormat="1" applyFont="1" applyFill="1" applyBorder="1" applyAlignment="1">
      <alignment horizontal="left" vertical="center" readingOrder="1"/>
    </xf>
    <xf numFmtId="166" fontId="18" fillId="2" borderId="2" xfId="0" applyNumberFormat="1" applyFont="1" applyFill="1" applyBorder="1" applyAlignment="1">
      <alignment horizontal="right" vertical="center" readingOrder="1"/>
    </xf>
    <xf numFmtId="166" fontId="18" fillId="3" borderId="2" xfId="0" applyNumberFormat="1" applyFont="1" applyFill="1" applyBorder="1" applyAlignment="1">
      <alignment horizontal="right" vertical="center" wrapText="1" readingOrder="1"/>
    </xf>
    <xf numFmtId="0" fontId="14" fillId="0" borderId="0" xfId="0" applyFont="1"/>
    <xf numFmtId="166" fontId="18" fillId="3" borderId="6" xfId="0" applyNumberFormat="1" applyFont="1" applyFill="1" applyBorder="1" applyAlignment="1">
      <alignment horizontal="center" vertical="center" wrapText="1" readingOrder="1"/>
    </xf>
    <xf numFmtId="165" fontId="18" fillId="2" borderId="2" xfId="0" applyNumberFormat="1" applyFont="1" applyFill="1" applyBorder="1" applyAlignment="1">
      <alignment horizontal="left" vertical="center" readingOrder="1"/>
    </xf>
    <xf numFmtId="166" fontId="18" fillId="3" borderId="9" xfId="0" applyNumberFormat="1" applyFont="1" applyFill="1" applyBorder="1" applyAlignment="1">
      <alignment horizontal="center" vertical="center" wrapText="1" readingOrder="1"/>
    </xf>
    <xf numFmtId="166" fontId="18" fillId="3" borderId="5" xfId="0" applyNumberFormat="1" applyFont="1" applyFill="1" applyBorder="1" applyAlignment="1">
      <alignment horizontal="right" vertical="center" wrapText="1" readingOrder="1"/>
    </xf>
    <xf numFmtId="49" fontId="17" fillId="0" borderId="4" xfId="0" applyNumberFormat="1" applyFont="1" applyBorder="1" applyAlignment="1">
      <alignment horizontal="left" vertical="center" readingOrder="1"/>
    </xf>
    <xf numFmtId="49" fontId="17" fillId="0" borderId="2" xfId="0" applyNumberFormat="1" applyFont="1" applyBorder="1" applyAlignment="1">
      <alignment horizontal="left" vertical="center" readingOrder="1"/>
    </xf>
    <xf numFmtId="0" fontId="17" fillId="0" borderId="2" xfId="0" applyFont="1" applyBorder="1" applyAlignment="1">
      <alignment horizontal="right" vertical="center" readingOrder="1"/>
    </xf>
    <xf numFmtId="165" fontId="17" fillId="0" borderId="2" xfId="0" applyNumberFormat="1" applyFont="1" applyBorder="1" applyAlignment="1">
      <alignment horizontal="left" vertical="center" readingOrder="1"/>
    </xf>
    <xf numFmtId="166" fontId="17" fillId="0" borderId="2" xfId="0" applyNumberFormat="1" applyFont="1" applyBorder="1" applyAlignment="1">
      <alignment horizontal="right" vertical="center" readingOrder="1"/>
    </xf>
    <xf numFmtId="49" fontId="18" fillId="0" borderId="2" xfId="0" applyNumberFormat="1" applyFont="1" applyBorder="1" applyAlignment="1">
      <alignment horizontal="left" vertical="center" readingOrder="1"/>
    </xf>
    <xf numFmtId="166" fontId="18" fillId="0" borderId="2" xfId="0" applyNumberFormat="1" applyFont="1" applyBorder="1" applyAlignment="1">
      <alignment horizontal="right" vertical="center" readingOrder="1"/>
    </xf>
    <xf numFmtId="166" fontId="18" fillId="0" borderId="2" xfId="0" applyNumberFormat="1" applyFont="1" applyBorder="1" applyAlignment="1">
      <alignment horizontal="right" vertical="center" wrapText="1" readingOrder="1"/>
    </xf>
    <xf numFmtId="49" fontId="18" fillId="2" borderId="4" xfId="0" applyNumberFormat="1" applyFont="1" applyFill="1" applyBorder="1" applyAlignment="1">
      <alignment horizontal="left" vertical="center" readingOrder="1"/>
    </xf>
    <xf numFmtId="0" fontId="18" fillId="2" borderId="2" xfId="0" applyFont="1" applyFill="1" applyBorder="1" applyAlignment="1">
      <alignment horizontal="right" vertical="center" readingOrder="1"/>
    </xf>
    <xf numFmtId="49" fontId="17" fillId="2" borderId="5" xfId="0" applyNumberFormat="1" applyFont="1" applyFill="1" applyBorder="1" applyAlignment="1">
      <alignment horizontal="left" vertical="center" readingOrder="1"/>
    </xf>
    <xf numFmtId="166" fontId="17" fillId="2" borderId="5" xfId="0" applyNumberFormat="1" applyFont="1" applyFill="1" applyBorder="1" applyAlignment="1">
      <alignment horizontal="right" vertical="center" readingOrder="1"/>
    </xf>
    <xf numFmtId="49" fontId="18" fillId="2" borderId="5" xfId="0" applyNumberFormat="1" applyFont="1" applyFill="1" applyBorder="1" applyAlignment="1">
      <alignment horizontal="left" vertical="center" readingOrder="1"/>
    </xf>
    <xf numFmtId="166" fontId="18" fillId="2" borderId="5" xfId="0" applyNumberFormat="1" applyFont="1" applyFill="1" applyBorder="1" applyAlignment="1">
      <alignment horizontal="right" vertical="center" readingOrder="1"/>
    </xf>
    <xf numFmtId="49" fontId="14" fillId="0" borderId="0" xfId="0" applyNumberFormat="1" applyFont="1"/>
    <xf numFmtId="0" fontId="15" fillId="0" borderId="0" xfId="0" applyFont="1"/>
    <xf numFmtId="0" fontId="14" fillId="0" borderId="0" xfId="0" applyFont="1" applyAlignment="1">
      <alignment wrapText="1"/>
    </xf>
    <xf numFmtId="49" fontId="13" fillId="3" borderId="0" xfId="0" applyNumberFormat="1" applyFont="1" applyFill="1" applyAlignment="1">
      <alignment vertical="center" wrapText="1" readingOrder="1"/>
    </xf>
    <xf numFmtId="0" fontId="20" fillId="0" borderId="0" xfId="0" applyFont="1"/>
    <xf numFmtId="0" fontId="20" fillId="0" borderId="0" xfId="0" applyFont="1" applyAlignment="1">
      <alignment horizontal="left"/>
    </xf>
    <xf numFmtId="0" fontId="15" fillId="4" borderId="1" xfId="0" applyFont="1" applyFill="1" applyBorder="1" applyAlignment="1">
      <alignment horizontal="center" vertical="center" wrapText="1"/>
    </xf>
    <xf numFmtId="49" fontId="16" fillId="4" borderId="10"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pplyAlignment="1">
      <alignment horizontal="center" vertical="center" wrapText="1"/>
    </xf>
    <xf numFmtId="0" fontId="20" fillId="3" borderId="0" xfId="0" applyFont="1" applyFill="1" applyAlignment="1">
      <alignment horizontal="center" vertical="center"/>
    </xf>
    <xf numFmtId="14" fontId="20" fillId="0" borderId="0" xfId="0" applyNumberFormat="1" applyFont="1"/>
    <xf numFmtId="49" fontId="20" fillId="0" borderId="0" xfId="0" applyNumberFormat="1" applyFont="1"/>
    <xf numFmtId="2" fontId="0" fillId="0" borderId="0" xfId="1" applyNumberFormat="1" applyFont="1"/>
    <xf numFmtId="0" fontId="21" fillId="0" borderId="0" xfId="3"/>
    <xf numFmtId="49" fontId="22" fillId="3" borderId="0" xfId="3" applyNumberFormat="1" applyFont="1" applyFill="1" applyAlignment="1">
      <alignment vertical="center" wrapText="1" readingOrder="1"/>
    </xf>
    <xf numFmtId="3" fontId="0" fillId="0" borderId="0" xfId="0" applyNumberFormat="1"/>
    <xf numFmtId="164" fontId="0" fillId="0" borderId="1" xfId="1" applyFont="1" applyBorder="1"/>
    <xf numFmtId="0" fontId="0" fillId="0" borderId="1" xfId="0" applyBorder="1"/>
    <xf numFmtId="49" fontId="0" fillId="0" borderId="1" xfId="0" applyNumberFormat="1" applyBorder="1"/>
    <xf numFmtId="49" fontId="20" fillId="0" borderId="1" xfId="0" applyNumberFormat="1" applyFont="1" applyBorder="1"/>
    <xf numFmtId="166" fontId="18" fillId="7" borderId="2" xfId="0" applyNumberFormat="1" applyFont="1" applyFill="1" applyBorder="1" applyAlignment="1">
      <alignment horizontal="right" vertical="center" readingOrder="1"/>
    </xf>
    <xf numFmtId="0" fontId="14" fillId="7" borderId="0" xfId="0" applyFont="1" applyFill="1"/>
    <xf numFmtId="49" fontId="18" fillId="7" borderId="2" xfId="0" applyNumberFormat="1" applyFont="1" applyFill="1" applyBorder="1" applyAlignment="1">
      <alignment horizontal="left" vertical="center" readingOrder="1"/>
    </xf>
    <xf numFmtId="0" fontId="3" fillId="0" borderId="0" xfId="0" applyFont="1" applyAlignment="1">
      <alignment horizontal="left" vertical="center"/>
    </xf>
    <xf numFmtId="0" fontId="25" fillId="0" borderId="0" xfId="0" applyFont="1" applyAlignment="1">
      <alignment horizontal="center" vertical="center" wrapText="1"/>
    </xf>
    <xf numFmtId="49" fontId="3" fillId="0" borderId="0" xfId="0" applyNumberFormat="1" applyFont="1"/>
    <xf numFmtId="4" fontId="3" fillId="0" borderId="0" xfId="1" applyNumberFormat="1" applyFont="1" applyAlignment="1">
      <alignment horizontal="center" vertical="center" wrapText="1"/>
    </xf>
    <xf numFmtId="4" fontId="3" fillId="0" borderId="0" xfId="0" applyNumberFormat="1" applyFont="1" applyAlignment="1">
      <alignment horizontal="center" vertical="center" wrapText="1"/>
    </xf>
    <xf numFmtId="4" fontId="0" fillId="0" borderId="0" xfId="1" applyNumberFormat="1" applyFont="1"/>
    <xf numFmtId="4" fontId="3" fillId="0" borderId="0" xfId="1" applyNumberFormat="1" applyFont="1"/>
    <xf numFmtId="0" fontId="3" fillId="3" borderId="1" xfId="0" applyFont="1" applyFill="1" applyBorder="1" applyAlignment="1">
      <alignment horizontal="center" vertical="center"/>
    </xf>
    <xf numFmtId="0" fontId="25" fillId="3" borderId="1" xfId="0" applyFont="1" applyFill="1" applyBorder="1" applyAlignment="1">
      <alignment horizontal="center" vertical="center"/>
    </xf>
    <xf numFmtId="49" fontId="24" fillId="3" borderId="1" xfId="0" applyNumberFormat="1" applyFont="1" applyFill="1" applyBorder="1" applyAlignment="1">
      <alignment horizontal="center" vertical="center" readingOrder="1"/>
    </xf>
    <xf numFmtId="0" fontId="24" fillId="3" borderId="1" xfId="0" applyFont="1" applyFill="1" applyBorder="1" applyAlignment="1">
      <alignment horizontal="center" vertical="center"/>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0" xfId="0" applyFont="1" applyAlignment="1">
      <alignment horizontal="center" vertical="center" wrapText="1"/>
    </xf>
    <xf numFmtId="49" fontId="17" fillId="0" borderId="0" xfId="0" applyNumberFormat="1" applyFont="1" applyAlignment="1">
      <alignment horizontal="left" vertical="center" readingOrder="1"/>
    </xf>
    <xf numFmtId="165" fontId="17" fillId="0" borderId="0" xfId="0" applyNumberFormat="1" applyFont="1" applyAlignment="1">
      <alignment horizontal="left" vertical="center" readingOrder="1"/>
    </xf>
    <xf numFmtId="166" fontId="17" fillId="0" borderId="0" xfId="0" applyNumberFormat="1" applyFont="1" applyAlignment="1">
      <alignment horizontal="right" vertical="center" readingOrder="1"/>
    </xf>
    <xf numFmtId="49" fontId="18" fillId="0" borderId="0" xfId="0" applyNumberFormat="1" applyFont="1" applyAlignment="1">
      <alignment horizontal="left" vertical="center" readingOrder="1"/>
    </xf>
    <xf numFmtId="166" fontId="18" fillId="0" borderId="0" xfId="0" applyNumberFormat="1" applyFont="1" applyAlignment="1">
      <alignment horizontal="right" vertical="center" readingOrder="1"/>
    </xf>
    <xf numFmtId="49" fontId="17" fillId="0" borderId="5" xfId="0" applyNumberFormat="1" applyFont="1" applyBorder="1" applyAlignment="1">
      <alignment horizontal="left" vertical="center" readingOrder="1"/>
    </xf>
    <xf numFmtId="166" fontId="17" fillId="0" borderId="5" xfId="0" applyNumberFormat="1" applyFont="1" applyBorder="1" applyAlignment="1">
      <alignment horizontal="right" vertical="center" readingOrder="1"/>
    </xf>
    <xf numFmtId="49" fontId="18" fillId="0" borderId="5" xfId="0" applyNumberFormat="1" applyFont="1" applyBorder="1" applyAlignment="1">
      <alignment horizontal="left" vertical="center" readingOrder="1"/>
    </xf>
    <xf numFmtId="166" fontId="18" fillId="0" borderId="5" xfId="0" applyNumberFormat="1" applyFont="1" applyBorder="1" applyAlignment="1">
      <alignment horizontal="right" vertical="center" readingOrder="1"/>
    </xf>
    <xf numFmtId="0" fontId="23" fillId="0" borderId="2" xfId="0" applyFont="1" applyBorder="1" applyAlignment="1">
      <alignment horizontal="right" vertical="center" readingOrder="1"/>
    </xf>
    <xf numFmtId="0" fontId="23" fillId="0" borderId="0" xfId="0" applyFont="1" applyAlignment="1">
      <alignment horizontal="right" vertical="center" readingOrder="1"/>
    </xf>
    <xf numFmtId="0" fontId="17" fillId="0" borderId="0" xfId="0" applyFont="1" applyAlignment="1">
      <alignment horizontal="right" vertical="center" readingOrder="1"/>
    </xf>
    <xf numFmtId="0" fontId="23" fillId="2" borderId="2" xfId="0" applyFont="1" applyFill="1" applyBorder="1" applyAlignment="1">
      <alignment horizontal="right" vertical="center" readingOrder="1"/>
    </xf>
    <xf numFmtId="0" fontId="23" fillId="0" borderId="0" xfId="0" applyFont="1"/>
    <xf numFmtId="0" fontId="8" fillId="3" borderId="0" xfId="0" applyFont="1" applyFill="1" applyAlignment="1">
      <alignment horizontal="center" vertical="center"/>
    </xf>
    <xf numFmtId="164" fontId="20" fillId="0" borderId="0" xfId="1" applyFont="1"/>
    <xf numFmtId="49" fontId="18" fillId="8" borderId="2" xfId="0" applyNumberFormat="1" applyFont="1" applyFill="1" applyBorder="1" applyAlignment="1">
      <alignment horizontal="left" vertical="center" readingOrder="1"/>
    </xf>
    <xf numFmtId="0" fontId="29" fillId="9" borderId="0" xfId="0" applyFont="1" applyFill="1" applyAlignment="1">
      <alignment horizontal="center" vertical="center" wrapText="1"/>
    </xf>
    <xf numFmtId="0" fontId="30" fillId="9" borderId="0" xfId="0" applyFont="1" applyFill="1" applyAlignment="1">
      <alignment horizontal="center" vertical="center" wrapText="1"/>
    </xf>
    <xf numFmtId="0" fontId="29" fillId="6" borderId="0" xfId="0" applyFont="1" applyFill="1" applyAlignment="1">
      <alignment horizontal="center" vertical="center" wrapText="1"/>
    </xf>
    <xf numFmtId="0" fontId="30" fillId="10" borderId="0" xfId="0" applyFont="1" applyFill="1" applyAlignment="1">
      <alignment horizontal="center" vertical="center" wrapText="1"/>
    </xf>
    <xf numFmtId="0" fontId="29" fillId="10" borderId="0" xfId="0" applyFont="1" applyFill="1" applyAlignment="1">
      <alignment horizontal="center" vertical="center" wrapText="1"/>
    </xf>
    <xf numFmtId="0" fontId="0" fillId="0" borderId="0" xfId="0" applyAlignment="1">
      <alignment vertical="center"/>
    </xf>
    <xf numFmtId="49" fontId="0" fillId="0" borderId="0" xfId="0" applyNumberFormat="1" applyAlignment="1">
      <alignment horizontal="center" vertical="center"/>
    </xf>
    <xf numFmtId="0" fontId="31" fillId="0" borderId="0" xfId="0" applyFont="1"/>
    <xf numFmtId="0" fontId="32" fillId="3" borderId="0" xfId="0" applyFont="1" applyFill="1" applyAlignment="1">
      <alignment horizontal="center" vertical="center" wrapText="1"/>
    </xf>
    <xf numFmtId="0" fontId="33" fillId="3" borderId="0" xfId="0" applyFont="1" applyFill="1" applyAlignment="1">
      <alignment horizontal="center" vertical="center" wrapText="1"/>
    </xf>
    <xf numFmtId="166" fontId="33" fillId="3" borderId="0" xfId="0" applyNumberFormat="1" applyFont="1" applyFill="1" applyAlignment="1">
      <alignment horizontal="right" vertical="center" wrapText="1" readingOrder="1"/>
    </xf>
    <xf numFmtId="166" fontId="34" fillId="3" borderId="0" xfId="0" applyNumberFormat="1" applyFont="1" applyFill="1" applyAlignment="1">
      <alignment horizontal="left" vertical="center" readingOrder="1"/>
    </xf>
    <xf numFmtId="0" fontId="0" fillId="12" borderId="0" xfId="0" applyFill="1"/>
    <xf numFmtId="0" fontId="0" fillId="0" borderId="0" xfId="0" applyAlignment="1">
      <alignment horizontal="center"/>
    </xf>
    <xf numFmtId="0" fontId="8" fillId="0" borderId="0" xfId="0" applyFont="1" applyAlignment="1">
      <alignment horizontal="center"/>
    </xf>
    <xf numFmtId="0" fontId="20" fillId="0" borderId="0" xfId="0" applyFont="1" applyAlignment="1">
      <alignment horizontal="center"/>
    </xf>
    <xf numFmtId="0" fontId="0" fillId="0" borderId="0" xfId="0" applyAlignment="1">
      <alignment vertical="center" wrapText="1"/>
    </xf>
    <xf numFmtId="0" fontId="0" fillId="0" borderId="0" xfId="0" applyAlignment="1">
      <alignment horizontal="left" vertical="center" wrapText="1"/>
    </xf>
    <xf numFmtId="0" fontId="20" fillId="11" borderId="1" xfId="0" applyFont="1" applyFill="1" applyBorder="1"/>
    <xf numFmtId="14" fontId="20" fillId="11" borderId="1" xfId="0" applyNumberFormat="1" applyFont="1" applyFill="1" applyBorder="1"/>
    <xf numFmtId="49" fontId="20" fillId="11" borderId="1" xfId="0" applyNumberFormat="1" applyFont="1" applyFill="1" applyBorder="1"/>
    <xf numFmtId="0" fontId="20" fillId="3" borderId="1" xfId="0" applyFont="1" applyFill="1" applyBorder="1"/>
    <xf numFmtId="0" fontId="0" fillId="3" borderId="1" xfId="0" applyFill="1" applyBorder="1"/>
    <xf numFmtId="164" fontId="0" fillId="11" borderId="1" xfId="1" applyFont="1" applyFill="1" applyBorder="1"/>
    <xf numFmtId="49" fontId="20" fillId="11" borderId="1" xfId="0" applyNumberFormat="1" applyFont="1" applyFill="1" applyBorder="1" applyAlignment="1">
      <alignment horizontal="center"/>
    </xf>
    <xf numFmtId="0" fontId="8" fillId="11" borderId="1" xfId="0" applyFont="1" applyFill="1" applyBorder="1" applyAlignment="1">
      <alignment horizontal="center"/>
    </xf>
    <xf numFmtId="0" fontId="0" fillId="3" borderId="1" xfId="0" applyFill="1" applyBorder="1" applyAlignment="1">
      <alignment horizontal="left"/>
    </xf>
    <xf numFmtId="0" fontId="0" fillId="11" borderId="1" xfId="0" applyFill="1" applyBorder="1"/>
    <xf numFmtId="0" fontId="0" fillId="11" borderId="1" xfId="0" applyFill="1" applyBorder="1" applyAlignment="1">
      <alignment horizontal="left"/>
    </xf>
    <xf numFmtId="0" fontId="20" fillId="0" borderId="1" xfId="0" applyFont="1" applyBorder="1"/>
    <xf numFmtId="14" fontId="20" fillId="0" borderId="1" xfId="0" applyNumberFormat="1" applyFont="1" applyBorder="1"/>
    <xf numFmtId="0" fontId="0" fillId="0" borderId="1" xfId="0" applyBorder="1" applyAlignment="1">
      <alignment horizontal="center"/>
    </xf>
    <xf numFmtId="0" fontId="8" fillId="0" borderId="1" xfId="0" applyFont="1" applyBorder="1" applyAlignment="1">
      <alignment horizontal="center"/>
    </xf>
    <xf numFmtId="164" fontId="20" fillId="0" borderId="1" xfId="1" applyFont="1" applyBorder="1"/>
    <xf numFmtId="0" fontId="20" fillId="0" borderId="1" xfId="0" applyFont="1" applyBorder="1" applyAlignment="1">
      <alignment horizontal="center"/>
    </xf>
    <xf numFmtId="164" fontId="0" fillId="0" borderId="1" xfId="1" applyFont="1" applyBorder="1" applyAlignment="1">
      <alignment horizontal="right"/>
    </xf>
    <xf numFmtId="0" fontId="15" fillId="7" borderId="0" xfId="0" applyFont="1" applyFill="1"/>
    <xf numFmtId="49" fontId="35" fillId="3" borderId="0" xfId="3" applyNumberFormat="1" applyFont="1" applyFill="1" applyAlignment="1">
      <alignment vertical="center" wrapText="1" readingOrder="1"/>
    </xf>
    <xf numFmtId="164" fontId="0" fillId="0" borderId="0" xfId="0" applyNumberFormat="1"/>
    <xf numFmtId="49" fontId="11" fillId="0" borderId="0" xfId="0" applyNumberFormat="1" applyFont="1"/>
    <xf numFmtId="0" fontId="3" fillId="14" borderId="0" xfId="0" applyFont="1" applyFill="1"/>
    <xf numFmtId="0" fontId="37" fillId="14" borderId="1" xfId="0" applyFont="1" applyFill="1" applyBorder="1" applyAlignment="1">
      <alignment horizontal="center" vertical="center" wrapText="1"/>
    </xf>
    <xf numFmtId="0" fontId="3" fillId="14" borderId="16" xfId="0" applyFont="1" applyFill="1" applyBorder="1" applyAlignment="1">
      <alignment horizontal="center" vertical="center"/>
    </xf>
    <xf numFmtId="0" fontId="3" fillId="14" borderId="16" xfId="0" applyFont="1" applyFill="1" applyBorder="1" applyAlignment="1">
      <alignment horizontal="left" vertical="center"/>
    </xf>
    <xf numFmtId="0" fontId="38" fillId="0" borderId="0" xfId="3" applyFont="1" applyFill="1"/>
    <xf numFmtId="0" fontId="8" fillId="0" borderId="0" xfId="0" applyFont="1" applyAlignment="1">
      <alignment vertical="center" wrapText="1"/>
    </xf>
    <xf numFmtId="14" fontId="0" fillId="0" borderId="0" xfId="0" applyNumberFormat="1" applyAlignment="1">
      <alignment vertical="center" wrapText="1"/>
    </xf>
    <xf numFmtId="10" fontId="0" fillId="0" borderId="0" xfId="0" applyNumberFormat="1" applyAlignment="1">
      <alignment vertical="center" wrapText="1"/>
    </xf>
    <xf numFmtId="14" fontId="0" fillId="0" borderId="0" xfId="0" applyNumberFormat="1" applyAlignment="1">
      <alignment horizontal="center" vertical="center" wrapText="1"/>
    </xf>
    <xf numFmtId="10" fontId="0" fillId="0" borderId="0" xfId="0" applyNumberFormat="1" applyAlignment="1">
      <alignment horizontal="center" vertical="center" wrapText="1"/>
    </xf>
    <xf numFmtId="164" fontId="0" fillId="0" borderId="0" xfId="1" applyFont="1" applyAlignment="1">
      <alignment horizontal="center" vertical="center" wrapText="1"/>
    </xf>
    <xf numFmtId="4" fontId="0" fillId="0" borderId="0" xfId="0" applyNumberFormat="1" applyAlignment="1">
      <alignment horizontal="center" vertical="center" wrapText="1"/>
    </xf>
    <xf numFmtId="49" fontId="8" fillId="0" borderId="0" xfId="0" applyNumberFormat="1" applyFont="1" applyAlignment="1">
      <alignment vertical="center" wrapText="1"/>
    </xf>
    <xf numFmtId="167" fontId="0" fillId="0" borderId="0" xfId="1" applyNumberFormat="1" applyFont="1" applyAlignment="1">
      <alignment vertical="center" wrapText="1"/>
    </xf>
    <xf numFmtId="167" fontId="0" fillId="0" borderId="0" xfId="1" applyNumberFormat="1" applyFont="1" applyAlignment="1">
      <alignment vertical="center"/>
    </xf>
    <xf numFmtId="0" fontId="21" fillId="0" borderId="0" xfId="3" applyAlignment="1">
      <alignment horizontal="left" vertical="center" indent="1"/>
    </xf>
    <xf numFmtId="0" fontId="1" fillId="0" borderId="0" xfId="6">
      <alignment vertical="center"/>
    </xf>
    <xf numFmtId="0" fontId="3" fillId="0" borderId="0" xfId="6" applyFont="1">
      <alignment vertical="center"/>
    </xf>
    <xf numFmtId="0" fontId="3" fillId="15" borderId="0" xfId="6" applyFont="1" applyFill="1">
      <alignment vertical="center"/>
    </xf>
    <xf numFmtId="0" fontId="1" fillId="0" borderId="0" xfId="6" applyAlignment="1">
      <alignment horizontal="left" vertical="center"/>
    </xf>
    <xf numFmtId="0" fontId="3" fillId="0" borderId="0" xfId="6" applyFont="1" applyAlignment="1">
      <alignment horizontal="left" vertical="center"/>
    </xf>
    <xf numFmtId="0" fontId="1" fillId="0" borderId="0" xfId="6" applyAlignment="1">
      <alignment horizontal="right" vertical="center"/>
    </xf>
    <xf numFmtId="0" fontId="42" fillId="0" borderId="0" xfId="6" applyFont="1">
      <alignment vertical="center"/>
    </xf>
    <xf numFmtId="0" fontId="3" fillId="16" borderId="0" xfId="6" applyFont="1" applyFill="1">
      <alignment vertical="center"/>
    </xf>
    <xf numFmtId="0" fontId="36" fillId="0" borderId="0" xfId="6" applyFont="1" applyAlignment="1">
      <alignment horizontal="left" vertical="center"/>
    </xf>
    <xf numFmtId="0" fontId="1" fillId="15" borderId="0" xfId="6" applyFill="1">
      <alignment vertical="center"/>
    </xf>
    <xf numFmtId="0" fontId="1" fillId="0" borderId="0" xfId="6" quotePrefix="1" applyAlignment="1">
      <alignment horizontal="right" vertical="center"/>
    </xf>
    <xf numFmtId="49" fontId="17" fillId="17" borderId="2" xfId="0" applyNumberFormat="1" applyFont="1" applyFill="1" applyBorder="1" applyAlignment="1">
      <alignment horizontal="left" vertical="center" readingOrder="1"/>
    </xf>
    <xf numFmtId="0" fontId="17" fillId="17" borderId="2" xfId="0" applyFont="1" applyFill="1" applyBorder="1" applyAlignment="1">
      <alignment horizontal="right" vertical="center" readingOrder="1"/>
    </xf>
    <xf numFmtId="165" fontId="17" fillId="17" borderId="2" xfId="0" applyNumberFormat="1" applyFont="1" applyFill="1" applyBorder="1" applyAlignment="1">
      <alignment horizontal="left" vertical="center" readingOrder="1"/>
    </xf>
    <xf numFmtId="166" fontId="17" fillId="17" borderId="2" xfId="0" applyNumberFormat="1" applyFont="1" applyFill="1" applyBorder="1" applyAlignment="1">
      <alignment horizontal="right" vertical="center" readingOrder="1"/>
    </xf>
    <xf numFmtId="49" fontId="18" fillId="17" borderId="2" xfId="0" applyNumberFormat="1" applyFont="1" applyFill="1" applyBorder="1" applyAlignment="1">
      <alignment horizontal="left" vertical="center" readingOrder="1"/>
    </xf>
    <xf numFmtId="166" fontId="18" fillId="17" borderId="2" xfId="0" applyNumberFormat="1" applyFont="1" applyFill="1" applyBorder="1" applyAlignment="1">
      <alignment horizontal="right" vertical="center" readingOrder="1"/>
    </xf>
    <xf numFmtId="49" fontId="45" fillId="2" borderId="2" xfId="0" applyNumberFormat="1" applyFont="1" applyFill="1" applyBorder="1" applyAlignment="1">
      <alignment horizontal="left" vertical="center" readingOrder="1"/>
    </xf>
    <xf numFmtId="49" fontId="45" fillId="7" borderId="2" xfId="0" applyNumberFormat="1" applyFont="1" applyFill="1" applyBorder="1" applyAlignment="1">
      <alignment horizontal="left" vertical="center" readingOrder="1"/>
    </xf>
    <xf numFmtId="49" fontId="16" fillId="2" borderId="2" xfId="0" applyNumberFormat="1" applyFont="1" applyFill="1" applyBorder="1" applyAlignment="1">
      <alignment horizontal="left" vertical="center" readingOrder="1"/>
    </xf>
    <xf numFmtId="49" fontId="45" fillId="0" borderId="2" xfId="0" applyNumberFormat="1" applyFont="1" applyBorder="1" applyAlignment="1">
      <alignment horizontal="left" vertical="center" readingOrder="1"/>
    </xf>
    <xf numFmtId="0" fontId="8" fillId="0" borderId="1" xfId="0" applyFont="1" applyBorder="1" applyAlignment="1">
      <alignment horizontal="left"/>
    </xf>
    <xf numFmtId="0" fontId="8" fillId="0" borderId="0" xfId="0" applyFont="1" applyAlignment="1">
      <alignment horizontal="left"/>
    </xf>
    <xf numFmtId="49" fontId="8" fillId="11" borderId="1" xfId="0" applyNumberFormat="1" applyFont="1" applyFill="1" applyBorder="1"/>
    <xf numFmtId="0" fontId="8" fillId="3" borderId="1" xfId="0" applyFont="1" applyFill="1" applyBorder="1" applyAlignment="1">
      <alignment horizontal="left"/>
    </xf>
    <xf numFmtId="0" fontId="30" fillId="13" borderId="1" xfId="0" applyFont="1" applyFill="1" applyBorder="1" applyAlignment="1">
      <alignment horizontal="center" vertical="center"/>
    </xf>
    <xf numFmtId="0" fontId="0" fillId="0" borderId="1" xfId="0" applyBorder="1" applyAlignment="1">
      <alignment horizontal="center" vertical="center"/>
    </xf>
    <xf numFmtId="0" fontId="46" fillId="14" borderId="16" xfId="0" applyFont="1" applyFill="1" applyBorder="1" applyAlignment="1">
      <alignment horizontal="center" vertical="center" wrapText="1"/>
    </xf>
    <xf numFmtId="10" fontId="37" fillId="14" borderId="1" xfId="2" applyNumberFormat="1" applyFont="1" applyFill="1" applyBorder="1" applyAlignment="1">
      <alignment horizontal="center" vertical="center" wrapText="1"/>
    </xf>
    <xf numFmtId="0" fontId="0" fillId="7" borderId="1" xfId="0" applyFill="1" applyBorder="1" applyAlignment="1">
      <alignment vertical="center" wrapText="1"/>
    </xf>
    <xf numFmtId="0" fontId="0" fillId="7" borderId="12" xfId="0" applyFill="1" applyBorder="1" applyAlignment="1">
      <alignment vertical="center" wrapText="1"/>
    </xf>
    <xf numFmtId="0" fontId="0" fillId="18" borderId="1" xfId="0" applyFill="1" applyBorder="1" applyAlignment="1">
      <alignment vertical="center" wrapText="1"/>
    </xf>
    <xf numFmtId="0" fontId="0" fillId="19" borderId="1" xfId="0" applyFill="1" applyBorder="1" applyAlignment="1">
      <alignment vertical="center" wrapText="1"/>
    </xf>
    <xf numFmtId="49" fontId="8" fillId="0" borderId="0" xfId="0" applyNumberFormat="1" applyFont="1" applyAlignment="1">
      <alignment horizontal="center" vertical="center" wrapText="1"/>
    </xf>
    <xf numFmtId="0" fontId="25" fillId="0" borderId="0" xfId="0" applyFont="1" applyAlignment="1">
      <alignment horizontal="center"/>
    </xf>
    <xf numFmtId="0" fontId="0" fillId="3" borderId="0" xfId="0" applyFill="1" applyAlignment="1">
      <alignment horizontal="left" vertical="center"/>
    </xf>
    <xf numFmtId="49" fontId="15" fillId="0" borderId="0" xfId="0" applyNumberFormat="1" applyFont="1"/>
    <xf numFmtId="49" fontId="16" fillId="0" borderId="2" xfId="0" applyNumberFormat="1" applyFont="1" applyBorder="1" applyAlignment="1">
      <alignment horizontal="left" vertical="center" readingOrder="1"/>
    </xf>
    <xf numFmtId="49" fontId="16" fillId="0" borderId="0" xfId="0" applyNumberFormat="1" applyFont="1"/>
    <xf numFmtId="164" fontId="11" fillId="0" borderId="0" xfId="1" applyFont="1"/>
    <xf numFmtId="164" fontId="11" fillId="3" borderId="0" xfId="1" applyFont="1" applyFill="1" applyAlignment="1">
      <alignment horizontal="center" vertical="center"/>
    </xf>
    <xf numFmtId="164" fontId="11" fillId="0" borderId="0" xfId="1" applyFont="1" applyAlignment="1">
      <alignment horizontal="center" vertical="center" wrapText="1"/>
    </xf>
    <xf numFmtId="164" fontId="12" fillId="0" borderId="0" xfId="1" applyFont="1"/>
    <xf numFmtId="0" fontId="0" fillId="0" borderId="1" xfId="0" applyBorder="1" applyAlignment="1">
      <alignment horizontal="center" vertical="top"/>
    </xf>
    <xf numFmtId="0" fontId="8" fillId="18" borderId="1" xfId="0" applyFont="1" applyFill="1" applyBorder="1" applyAlignment="1">
      <alignment vertical="center" wrapText="1"/>
    </xf>
    <xf numFmtId="0" fontId="0" fillId="20" borderId="1" xfId="0" applyFill="1" applyBorder="1" applyAlignment="1">
      <alignment horizontal="center" vertical="center" wrapText="1"/>
    </xf>
    <xf numFmtId="0" fontId="0" fillId="20" borderId="27" xfId="0" applyFill="1" applyBorder="1" applyAlignment="1">
      <alignment horizontal="center" vertical="center" wrapText="1"/>
    </xf>
    <xf numFmtId="0" fontId="0" fillId="0" borderId="29" xfId="0" applyBorder="1"/>
    <xf numFmtId="0" fontId="0" fillId="0" borderId="10"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xf>
    <xf numFmtId="0" fontId="0" fillId="0" borderId="1"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xf>
    <xf numFmtId="0" fontId="0" fillId="0" borderId="28" xfId="0" applyBorder="1" applyAlignment="1">
      <alignment horizontal="center" vertical="center" wrapText="1"/>
    </xf>
    <xf numFmtId="0" fontId="0" fillId="20" borderId="28" xfId="0" applyFill="1" applyBorder="1" applyAlignment="1">
      <alignment horizontal="center" vertical="center" wrapText="1"/>
    </xf>
    <xf numFmtId="49" fontId="0" fillId="0" borderId="10" xfId="0" applyNumberFormat="1" applyBorder="1" applyAlignment="1">
      <alignment horizontal="center" vertical="center" wrapText="1"/>
    </xf>
    <xf numFmtId="0" fontId="0" fillId="0" borderId="38" xfId="0" applyBorder="1" applyAlignment="1">
      <alignment horizontal="center" vertical="center" wrapText="1"/>
    </xf>
    <xf numFmtId="1" fontId="0" fillId="0" borderId="10"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1" fontId="0" fillId="0" borderId="1" xfId="0" applyNumberFormat="1" applyBorder="1" applyAlignment="1">
      <alignment horizontal="center" vertical="center" wrapText="1"/>
    </xf>
    <xf numFmtId="49" fontId="0" fillId="20" borderId="10" xfId="0" applyNumberFormat="1" applyFill="1" applyBorder="1" applyAlignment="1">
      <alignment horizontal="center" vertical="center" wrapText="1"/>
    </xf>
    <xf numFmtId="0" fontId="0" fillId="20" borderId="39" xfId="0" applyFill="1" applyBorder="1" applyAlignment="1">
      <alignment horizontal="center" vertical="center" wrapText="1"/>
    </xf>
    <xf numFmtId="0" fontId="0" fillId="20" borderId="40" xfId="0" applyFill="1" applyBorder="1" applyAlignment="1">
      <alignment horizontal="center" vertical="center" wrapText="1"/>
    </xf>
    <xf numFmtId="0" fontId="0" fillId="20" borderId="41" xfId="0" applyFill="1" applyBorder="1" applyAlignment="1">
      <alignment horizontal="center" vertical="center" wrapText="1"/>
    </xf>
    <xf numFmtId="1" fontId="0" fillId="20" borderId="1" xfId="0" applyNumberForma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20" borderId="44" xfId="0" applyFill="1" applyBorder="1" applyAlignment="1">
      <alignment horizontal="center" vertical="center" wrapText="1"/>
    </xf>
    <xf numFmtId="0" fontId="0" fillId="20" borderId="25" xfId="0" applyFill="1" applyBorder="1" applyAlignment="1">
      <alignment horizontal="center" vertical="center" wrapText="1"/>
    </xf>
    <xf numFmtId="0" fontId="0" fillId="20" borderId="45" xfId="0" applyFill="1" applyBorder="1" applyAlignment="1">
      <alignment horizontal="center" vertical="center" wrapText="1"/>
    </xf>
    <xf numFmtId="0" fontId="0" fillId="20" borderId="24" xfId="0" applyFill="1" applyBorder="1" applyAlignment="1">
      <alignment horizontal="center" vertical="center" wrapText="1"/>
    </xf>
    <xf numFmtId="0" fontId="0" fillId="20" borderId="0" xfId="0" applyFill="1" applyAlignment="1">
      <alignment horizontal="center" vertical="center" wrapText="1"/>
    </xf>
    <xf numFmtId="0" fontId="0" fillId="20" borderId="46" xfId="0" applyFill="1" applyBorder="1" applyAlignment="1">
      <alignment horizontal="center" vertical="center" wrapText="1"/>
    </xf>
    <xf numFmtId="0" fontId="0" fillId="20" borderId="43" xfId="0" applyFill="1" applyBorder="1" applyAlignment="1">
      <alignment horizontal="center" vertical="center" wrapText="1"/>
    </xf>
    <xf numFmtId="0" fontId="0" fillId="20" borderId="47" xfId="0" applyFill="1" applyBorder="1" applyAlignment="1">
      <alignment horizontal="center" vertical="center" wrapText="1"/>
    </xf>
    <xf numFmtId="0" fontId="0" fillId="20" borderId="32" xfId="0" applyFill="1" applyBorder="1" applyAlignment="1">
      <alignment horizontal="center" vertical="center" wrapText="1"/>
    </xf>
    <xf numFmtId="0" fontId="0" fillId="20" borderId="37" xfId="0" applyFill="1" applyBorder="1" applyAlignment="1">
      <alignment horizontal="center" vertical="center" wrapText="1"/>
    </xf>
    <xf numFmtId="0" fontId="0" fillId="20" borderId="38" xfId="0" applyFill="1" applyBorder="1" applyAlignment="1">
      <alignment horizontal="center" vertical="center" wrapText="1"/>
    </xf>
    <xf numFmtId="0" fontId="0" fillId="20" borderId="10" xfId="0"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49" fontId="0" fillId="0" borderId="27"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0" fillId="0" borderId="10" xfId="0" applyBorder="1" applyAlignment="1">
      <alignment horizontal="left" vertical="center" wrapText="1"/>
    </xf>
    <xf numFmtId="49" fontId="0" fillId="0" borderId="41" xfId="0" applyNumberFormat="1" applyBorder="1" applyAlignment="1">
      <alignment horizontal="center" vertical="center" wrapText="1"/>
    </xf>
    <xf numFmtId="49" fontId="0" fillId="0" borderId="28" xfId="0" applyNumberFormat="1" applyBorder="1" applyAlignment="1">
      <alignment horizontal="center" vertical="center" wrapText="1"/>
    </xf>
    <xf numFmtId="49" fontId="0" fillId="0" borderId="39" xfId="0" applyNumberFormat="1" applyBorder="1" applyAlignment="1">
      <alignment horizontal="center" vertical="center" wrapText="1"/>
    </xf>
    <xf numFmtId="0" fontId="0" fillId="0" borderId="1" xfId="0" applyBorder="1" applyAlignment="1">
      <alignment horizontal="left" vertical="center" wrapText="1"/>
    </xf>
    <xf numFmtId="49" fontId="0" fillId="20" borderId="27" xfId="0" applyNumberFormat="1" applyFill="1" applyBorder="1" applyAlignment="1">
      <alignment horizontal="center" vertical="center" wrapText="1"/>
    </xf>
    <xf numFmtId="49" fontId="0" fillId="20" borderId="28" xfId="0" applyNumberFormat="1" applyFill="1" applyBorder="1" applyAlignment="1">
      <alignment horizontal="center" vertical="center" wrapText="1"/>
    </xf>
    <xf numFmtId="49" fontId="0" fillId="20" borderId="39" xfId="0" applyNumberFormat="1" applyFill="1" applyBorder="1" applyAlignment="1">
      <alignment horizontal="center" vertical="center" wrapText="1"/>
    </xf>
    <xf numFmtId="0" fontId="0" fillId="20" borderId="1" xfId="0" applyFill="1" applyBorder="1" applyAlignment="1">
      <alignment horizontal="left" vertical="center" wrapText="1"/>
    </xf>
    <xf numFmtId="0" fontId="47" fillId="20" borderId="1" xfId="0" applyFont="1" applyFill="1" applyBorder="1" applyAlignment="1">
      <alignment horizontal="left" vertical="center" wrapText="1"/>
    </xf>
    <xf numFmtId="49" fontId="49" fillId="0" borderId="28" xfId="0" applyNumberFormat="1" applyFont="1" applyBorder="1" applyAlignment="1">
      <alignment horizontal="center" vertical="center" wrapText="1"/>
    </xf>
    <xf numFmtId="49" fontId="49" fillId="0" borderId="39" xfId="0" applyNumberFormat="1" applyFont="1" applyBorder="1" applyAlignment="1">
      <alignment horizontal="center" vertical="center" wrapText="1"/>
    </xf>
    <xf numFmtId="49" fontId="49" fillId="20" borderId="28" xfId="0" applyNumberFormat="1" applyFont="1" applyFill="1" applyBorder="1" applyAlignment="1">
      <alignment horizontal="center" vertical="center" wrapText="1"/>
    </xf>
    <xf numFmtId="49" fontId="49" fillId="20" borderId="39" xfId="0" applyNumberFormat="1" applyFont="1" applyFill="1" applyBorder="1" applyAlignment="1">
      <alignment horizontal="center" vertical="center" wrapText="1"/>
    </xf>
    <xf numFmtId="49" fontId="0" fillId="0" borderId="25" xfId="0" applyNumberFormat="1" applyBorder="1" applyAlignment="1">
      <alignment horizontal="center" vertical="center" wrapText="1"/>
    </xf>
    <xf numFmtId="49" fontId="0" fillId="20" borderId="0" xfId="0" applyNumberFormat="1" applyFill="1" applyAlignment="1">
      <alignment horizontal="center" vertical="center" wrapText="1"/>
    </xf>
    <xf numFmtId="49" fontId="0" fillId="20" borderId="25" xfId="0" applyNumberFormat="1" applyFill="1" applyBorder="1" applyAlignment="1">
      <alignment horizontal="center" vertical="center" wrapText="1"/>
    </xf>
    <xf numFmtId="49" fontId="0" fillId="20" borderId="32" xfId="0" applyNumberFormat="1" applyFill="1" applyBorder="1" applyAlignment="1">
      <alignment horizontal="center" vertical="center" wrapText="1"/>
    </xf>
    <xf numFmtId="49" fontId="0" fillId="20" borderId="37" xfId="0" applyNumberFormat="1" applyFill="1" applyBorder="1" applyAlignment="1">
      <alignment horizontal="center" vertical="center" wrapText="1"/>
    </xf>
    <xf numFmtId="0" fontId="0" fillId="20" borderId="10" xfId="0" applyFill="1" applyBorder="1" applyAlignment="1">
      <alignment horizontal="left" vertical="center" wrapText="1"/>
    </xf>
    <xf numFmtId="0" fontId="49" fillId="0" borderId="41" xfId="0" applyFont="1" applyBorder="1" applyAlignment="1">
      <alignment horizontal="center" vertical="center" wrapText="1"/>
    </xf>
    <xf numFmtId="49" fontId="0" fillId="20" borderId="41" xfId="0" applyNumberFormat="1" applyFill="1" applyBorder="1" applyAlignment="1">
      <alignment horizontal="center" vertical="center" wrapText="1"/>
    </xf>
    <xf numFmtId="0" fontId="49" fillId="20" borderId="41" xfId="0"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46" xfId="0" applyBorder="1" applyAlignment="1">
      <alignment horizontal="center" vertical="center" wrapText="1"/>
    </xf>
    <xf numFmtId="0" fontId="39" fillId="20" borderId="1" xfId="0" applyFont="1" applyFill="1" applyBorder="1" applyAlignment="1">
      <alignment horizontal="left" vertical="center" wrapText="1"/>
    </xf>
    <xf numFmtId="0" fontId="0" fillId="0" borderId="1" xfId="0" applyBorder="1" applyAlignment="1">
      <alignment horizontal="left" vertical="top"/>
    </xf>
    <xf numFmtId="0" fontId="0" fillId="0" borderId="28" xfId="0" applyBorder="1" applyAlignment="1">
      <alignment horizontal="left" vertical="top"/>
    </xf>
    <xf numFmtId="0" fontId="0" fillId="20" borderId="1" xfId="0" applyFill="1" applyBorder="1" applyAlignment="1">
      <alignment horizontal="left" vertical="top"/>
    </xf>
    <xf numFmtId="0" fontId="0" fillId="20" borderId="28" xfId="0" applyFill="1" applyBorder="1" applyAlignment="1">
      <alignment horizontal="left" vertical="top"/>
    </xf>
    <xf numFmtId="0" fontId="0" fillId="0" borderId="28" xfId="0" applyBorder="1" applyAlignment="1">
      <alignment horizontal="center" vertical="center"/>
    </xf>
    <xf numFmtId="0" fontId="0" fillId="20" borderId="1" xfId="0" applyFill="1" applyBorder="1" applyAlignment="1">
      <alignment horizontal="center" vertical="center"/>
    </xf>
    <xf numFmtId="0" fontId="0" fillId="20" borderId="28" xfId="0" applyFill="1"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20" borderId="39" xfId="0" applyFill="1" applyBorder="1" applyAlignment="1">
      <alignment horizontal="center" vertical="center"/>
    </xf>
    <xf numFmtId="0" fontId="0" fillId="0" borderId="35" xfId="0" applyBorder="1" applyAlignment="1">
      <alignment horizontal="center" vertical="top"/>
    </xf>
    <xf numFmtId="0" fontId="0" fillId="20" borderId="35" xfId="0" applyFill="1" applyBorder="1" applyAlignment="1">
      <alignment horizontal="center" vertical="top"/>
    </xf>
    <xf numFmtId="1" fontId="0" fillId="0" borderId="10" xfId="0" applyNumberFormat="1" applyBorder="1" applyAlignment="1">
      <alignment horizontal="center" vertical="top"/>
    </xf>
    <xf numFmtId="1" fontId="0" fillId="0" borderId="1" xfId="0" applyNumberFormat="1" applyBorder="1" applyAlignment="1">
      <alignment horizontal="center" vertical="top"/>
    </xf>
    <xf numFmtId="1" fontId="0" fillId="20" borderId="1" xfId="0" applyNumberFormat="1" applyFill="1" applyBorder="1" applyAlignment="1">
      <alignment horizontal="center" vertical="top"/>
    </xf>
    <xf numFmtId="0" fontId="0" fillId="20" borderId="1" xfId="0" applyFill="1" applyBorder="1" applyAlignment="1">
      <alignment horizontal="center" vertical="top"/>
    </xf>
    <xf numFmtId="49" fontId="0" fillId="0" borderId="48" xfId="0" applyNumberFormat="1" applyBorder="1" applyAlignment="1">
      <alignment horizontal="center" vertical="center" wrapText="1"/>
    </xf>
    <xf numFmtId="49" fontId="0" fillId="0" borderId="49" xfId="0" applyNumberForma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1" fontId="0" fillId="0" borderId="14" xfId="0" applyNumberFormat="1" applyBorder="1" applyAlignment="1">
      <alignment horizontal="center" vertical="center" wrapText="1"/>
    </xf>
    <xf numFmtId="49" fontId="49" fillId="20" borderId="32" xfId="0" applyNumberFormat="1" applyFont="1" applyFill="1" applyBorder="1" applyAlignment="1">
      <alignment horizontal="center" vertical="center" wrapText="1"/>
    </xf>
    <xf numFmtId="49" fontId="49" fillId="20" borderId="37" xfId="0" applyNumberFormat="1" applyFont="1" applyFill="1" applyBorder="1" applyAlignment="1">
      <alignment horizontal="center" vertical="center" wrapText="1"/>
    </xf>
    <xf numFmtId="0" fontId="49" fillId="20" borderId="27" xfId="0" applyFont="1" applyFill="1" applyBorder="1" applyAlignment="1">
      <alignment horizontal="center" vertical="center" wrapText="1"/>
    </xf>
    <xf numFmtId="0" fontId="39" fillId="20" borderId="10" xfId="0" applyFont="1" applyFill="1" applyBorder="1" applyAlignment="1">
      <alignment horizontal="left" vertical="center" wrapText="1"/>
    </xf>
    <xf numFmtId="0" fontId="0" fillId="20" borderId="42" xfId="0" applyFill="1" applyBorder="1" applyAlignment="1">
      <alignment horizontal="center" vertical="center" wrapText="1"/>
    </xf>
    <xf numFmtId="49" fontId="0" fillId="0" borderId="32" xfId="0" applyNumberFormat="1" applyBorder="1" applyAlignment="1">
      <alignment horizontal="center" vertical="center"/>
    </xf>
    <xf numFmtId="49" fontId="0" fillId="0" borderId="28" xfId="0" applyNumberFormat="1" applyBorder="1" applyAlignment="1">
      <alignment horizontal="center" vertical="center"/>
    </xf>
    <xf numFmtId="49" fontId="0" fillId="20" borderId="28" xfId="0" applyNumberFormat="1" applyFill="1" applyBorder="1" applyAlignment="1">
      <alignment horizontal="center" vertical="center"/>
    </xf>
    <xf numFmtId="49" fontId="49" fillId="0" borderId="28" xfId="0" applyNumberFormat="1" applyFont="1" applyBorder="1" applyAlignment="1">
      <alignment horizontal="center" vertical="center"/>
    </xf>
    <xf numFmtId="49" fontId="49" fillId="20" borderId="28" xfId="0" applyNumberFormat="1" applyFont="1" applyFill="1" applyBorder="1" applyAlignment="1">
      <alignment horizontal="center" vertical="center"/>
    </xf>
    <xf numFmtId="49" fontId="0" fillId="20" borderId="32" xfId="0" applyNumberFormat="1" applyFill="1" applyBorder="1" applyAlignment="1">
      <alignment horizontal="center" vertical="center"/>
    </xf>
    <xf numFmtId="49" fontId="0" fillId="0" borderId="37" xfId="0" applyNumberFormat="1" applyBorder="1" applyAlignment="1">
      <alignment horizontal="center" vertical="center"/>
    </xf>
    <xf numFmtId="49" fontId="0" fillId="0" borderId="39" xfId="0" applyNumberFormat="1" applyBorder="1" applyAlignment="1">
      <alignment horizontal="center" vertical="center"/>
    </xf>
    <xf numFmtId="49" fontId="0" fillId="20" borderId="39" xfId="0" applyNumberFormat="1" applyFill="1" applyBorder="1" applyAlignment="1">
      <alignment horizontal="center" vertical="center"/>
    </xf>
    <xf numFmtId="49" fontId="49" fillId="0" borderId="39" xfId="0" applyNumberFormat="1" applyFont="1" applyBorder="1" applyAlignment="1">
      <alignment horizontal="center" vertical="center"/>
    </xf>
    <xf numFmtId="49" fontId="49" fillId="20" borderId="39" xfId="0" applyNumberFormat="1" applyFont="1" applyFill="1" applyBorder="1" applyAlignment="1">
      <alignment horizontal="center" vertical="center"/>
    </xf>
    <xf numFmtId="49" fontId="0" fillId="0" borderId="25" xfId="0" applyNumberFormat="1" applyBorder="1" applyAlignment="1">
      <alignment horizontal="center" vertical="center"/>
    </xf>
    <xf numFmtId="49" fontId="0" fillId="20" borderId="0" xfId="0" applyNumberFormat="1" applyFill="1" applyAlignment="1">
      <alignment horizontal="center" vertical="center"/>
    </xf>
    <xf numFmtId="49" fontId="0" fillId="20" borderId="25" xfId="0" applyNumberFormat="1" applyFill="1" applyBorder="1" applyAlignment="1">
      <alignment horizontal="center" vertical="center"/>
    </xf>
    <xf numFmtId="49" fontId="0" fillId="20" borderId="37" xfId="0" applyNumberFormat="1" applyFill="1" applyBorder="1" applyAlignment="1">
      <alignment horizontal="center" vertical="center"/>
    </xf>
    <xf numFmtId="0" fontId="0" fillId="20" borderId="10" xfId="0" applyFill="1" applyBorder="1" applyAlignment="1">
      <alignment horizontal="center" vertical="top"/>
    </xf>
    <xf numFmtId="49" fontId="0" fillId="20" borderId="24" xfId="0" applyNumberFormat="1" applyFill="1" applyBorder="1" applyAlignment="1">
      <alignment horizontal="center" vertical="center"/>
    </xf>
    <xf numFmtId="0" fontId="0" fillId="20" borderId="20" xfId="0" applyFill="1" applyBorder="1" applyAlignment="1">
      <alignment horizontal="center" vertical="top"/>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20" borderId="52" xfId="0" applyFill="1" applyBorder="1" applyAlignment="1">
      <alignment horizontal="center" vertical="center" wrapText="1"/>
    </xf>
    <xf numFmtId="0" fontId="0" fillId="20" borderId="53" xfId="0" applyFill="1" applyBorder="1" applyAlignment="1">
      <alignment horizontal="center" vertical="center" wrapText="1"/>
    </xf>
    <xf numFmtId="0" fontId="0" fillId="0" borderId="34" xfId="0" applyBorder="1" applyAlignment="1">
      <alignment horizontal="center" vertical="top"/>
    </xf>
    <xf numFmtId="0" fontId="0" fillId="0" borderId="31" xfId="0" applyBorder="1" applyAlignment="1">
      <alignment horizontal="center" vertical="top"/>
    </xf>
    <xf numFmtId="0" fontId="0" fillId="0" borderId="27" xfId="0" applyBorder="1" applyAlignment="1">
      <alignment horizontal="center" vertical="top"/>
    </xf>
    <xf numFmtId="0" fontId="0" fillId="0" borderId="1" xfId="0" applyBorder="1" applyAlignment="1">
      <alignment horizontal="center" vertical="top" wrapText="1"/>
    </xf>
    <xf numFmtId="0" fontId="0" fillId="0" borderId="28" xfId="0" applyBorder="1" applyAlignment="1">
      <alignment horizontal="center" vertical="top"/>
    </xf>
    <xf numFmtId="0" fontId="0" fillId="20" borderId="34" xfId="0" applyFill="1" applyBorder="1" applyAlignment="1">
      <alignment horizontal="center" vertical="top"/>
    </xf>
    <xf numFmtId="0" fontId="0" fillId="20" borderId="31" xfId="0" applyFill="1" applyBorder="1" applyAlignment="1">
      <alignment horizontal="center" vertical="top"/>
    </xf>
    <xf numFmtId="0" fontId="0" fillId="20" borderId="27" xfId="0" applyFill="1" applyBorder="1" applyAlignment="1">
      <alignment horizontal="center" vertical="top"/>
    </xf>
    <xf numFmtId="0" fontId="0" fillId="20" borderId="1" xfId="0" applyFill="1" applyBorder="1" applyAlignment="1">
      <alignment horizontal="center" vertical="top" wrapText="1"/>
    </xf>
    <xf numFmtId="0" fontId="0" fillId="20" borderId="28" xfId="0" applyFill="1" applyBorder="1" applyAlignment="1">
      <alignment horizontal="center" vertical="top"/>
    </xf>
    <xf numFmtId="49" fontId="0" fillId="0" borderId="10" xfId="0" applyNumberFormat="1" applyBorder="1" applyAlignment="1">
      <alignment horizontal="center" vertical="top"/>
    </xf>
    <xf numFmtId="0" fontId="0" fillId="0" borderId="38" xfId="0" applyBorder="1" applyAlignment="1">
      <alignment horizontal="center" vertical="top"/>
    </xf>
    <xf numFmtId="0" fontId="0" fillId="0" borderId="10" xfId="0" applyBorder="1" applyAlignment="1">
      <alignment horizontal="center" vertical="top"/>
    </xf>
    <xf numFmtId="49" fontId="0" fillId="0" borderId="1" xfId="0" applyNumberFormat="1" applyBorder="1" applyAlignment="1">
      <alignment horizontal="center" vertical="top"/>
    </xf>
    <xf numFmtId="0" fontId="0" fillId="0" borderId="40" xfId="0" applyBorder="1" applyAlignment="1">
      <alignment horizontal="center" vertical="top"/>
    </xf>
    <xf numFmtId="0" fontId="0" fillId="0" borderId="41" xfId="0" applyBorder="1" applyAlignment="1">
      <alignment horizontal="center" vertical="top"/>
    </xf>
    <xf numFmtId="49" fontId="0" fillId="20" borderId="10" xfId="0" applyNumberFormat="1" applyFill="1" applyBorder="1" applyAlignment="1">
      <alignment horizontal="center" vertical="top"/>
    </xf>
    <xf numFmtId="0" fontId="0" fillId="20" borderId="40" xfId="0" applyFill="1" applyBorder="1" applyAlignment="1">
      <alignment horizontal="center" vertical="top"/>
    </xf>
    <xf numFmtId="0" fontId="0" fillId="20" borderId="41" xfId="0" applyFill="1" applyBorder="1" applyAlignment="1">
      <alignment horizontal="center" vertical="top"/>
    </xf>
    <xf numFmtId="0" fontId="0" fillId="0" borderId="29" xfId="0" applyBorder="1" applyAlignment="1">
      <alignment horizontal="center"/>
    </xf>
    <xf numFmtId="49" fontId="0" fillId="0" borderId="27" xfId="0" applyNumberFormat="1" applyBorder="1" applyAlignment="1">
      <alignment horizontal="center" vertical="top"/>
    </xf>
    <xf numFmtId="49" fontId="0" fillId="0" borderId="41" xfId="0" applyNumberFormat="1" applyBorder="1" applyAlignment="1">
      <alignment horizontal="center" vertical="top"/>
    </xf>
    <xf numFmtId="49" fontId="0" fillId="20" borderId="27" xfId="0" applyNumberFormat="1" applyFill="1" applyBorder="1" applyAlignment="1">
      <alignment horizontal="center" vertical="top"/>
    </xf>
    <xf numFmtId="0" fontId="0" fillId="0" borderId="42" xfId="0" applyBorder="1" applyAlignment="1">
      <alignment horizontal="center" vertical="top"/>
    </xf>
    <xf numFmtId="0" fontId="0" fillId="20" borderId="46" xfId="0" applyFill="1" applyBorder="1" applyAlignment="1">
      <alignment horizontal="center" vertical="top"/>
    </xf>
    <xf numFmtId="0" fontId="0" fillId="20" borderId="47" xfId="0" applyFill="1" applyBorder="1" applyAlignment="1">
      <alignment horizontal="center" vertical="top"/>
    </xf>
    <xf numFmtId="0" fontId="0" fillId="20" borderId="38" xfId="0" applyFill="1" applyBorder="1" applyAlignment="1">
      <alignment horizontal="center" vertical="top"/>
    </xf>
    <xf numFmtId="0" fontId="49" fillId="0" borderId="41" xfId="0" applyFont="1" applyBorder="1" applyAlignment="1">
      <alignment horizontal="center" vertical="top"/>
    </xf>
    <xf numFmtId="49" fontId="0" fillId="20" borderId="41" xfId="0" applyNumberFormat="1" applyFill="1" applyBorder="1" applyAlignment="1">
      <alignment horizontal="center" vertical="top"/>
    </xf>
    <xf numFmtId="0" fontId="49" fillId="20" borderId="41" xfId="0" applyFont="1" applyFill="1" applyBorder="1" applyAlignment="1">
      <alignment horizontal="center" vertical="top"/>
    </xf>
    <xf numFmtId="0" fontId="0" fillId="0" borderId="46" xfId="0" applyBorder="1" applyAlignment="1">
      <alignment horizontal="center" vertical="top"/>
    </xf>
    <xf numFmtId="49" fontId="0" fillId="20" borderId="43" xfId="0" applyNumberFormat="1" applyFill="1" applyBorder="1" applyAlignment="1">
      <alignment horizontal="center" vertical="top"/>
    </xf>
    <xf numFmtId="0" fontId="0" fillId="20" borderId="42" xfId="0" applyFill="1" applyBorder="1" applyAlignment="1">
      <alignment horizontal="center" vertical="top"/>
    </xf>
    <xf numFmtId="0" fontId="0" fillId="20" borderId="43" xfId="0" applyFill="1" applyBorder="1" applyAlignment="1">
      <alignment horizontal="center" vertical="top"/>
    </xf>
    <xf numFmtId="0" fontId="0" fillId="20" borderId="20" xfId="0" applyFill="1" applyBorder="1" applyAlignment="1">
      <alignment horizontal="center" vertical="top" wrapText="1"/>
    </xf>
    <xf numFmtId="0" fontId="0" fillId="0" borderId="46" xfId="0" applyBorder="1" applyAlignment="1">
      <alignment horizontal="center" vertical="top" wrapText="1"/>
    </xf>
    <xf numFmtId="0" fontId="0" fillId="0" borderId="41" xfId="0" applyBorder="1" applyAlignment="1">
      <alignment horizontal="center" vertical="top" wrapText="1"/>
    </xf>
    <xf numFmtId="0" fontId="0" fillId="0" borderId="40" xfId="0" applyBorder="1" applyAlignment="1">
      <alignment horizontal="center" vertical="top" wrapText="1"/>
    </xf>
    <xf numFmtId="0" fontId="0" fillId="0" borderId="20" xfId="0" applyBorder="1" applyAlignment="1">
      <alignment horizontal="center" vertical="top" wrapText="1"/>
    </xf>
    <xf numFmtId="0" fontId="0" fillId="0" borderId="43" xfId="0" applyBorder="1" applyAlignment="1">
      <alignment horizontal="center" vertical="top" wrapText="1"/>
    </xf>
    <xf numFmtId="0" fontId="0" fillId="20" borderId="42" xfId="0" applyFill="1" applyBorder="1" applyAlignment="1">
      <alignment horizontal="center" vertical="top" wrapText="1"/>
    </xf>
    <xf numFmtId="0" fontId="0" fillId="20" borderId="43" xfId="0" applyFill="1" applyBorder="1" applyAlignment="1">
      <alignment horizontal="center" vertical="top" wrapText="1"/>
    </xf>
    <xf numFmtId="0" fontId="0" fillId="20" borderId="40" xfId="0" applyFill="1" applyBorder="1" applyAlignment="1">
      <alignment horizontal="center" vertical="top" wrapText="1"/>
    </xf>
    <xf numFmtId="0" fontId="0" fillId="20" borderId="41" xfId="0" applyFill="1" applyBorder="1" applyAlignment="1">
      <alignment horizontal="center" vertical="top" wrapText="1"/>
    </xf>
    <xf numFmtId="0" fontId="30" fillId="10" borderId="0" xfId="0" applyFont="1" applyFill="1" applyAlignment="1">
      <alignment horizontal="left" vertical="center"/>
    </xf>
    <xf numFmtId="0" fontId="30" fillId="10" borderId="0" xfId="0" applyFont="1" applyFill="1" applyAlignment="1">
      <alignment horizontal="left" vertical="center" wrapText="1"/>
    </xf>
    <xf numFmtId="0" fontId="0" fillId="0" borderId="32" xfId="0" applyBorder="1" applyAlignment="1">
      <alignment horizontal="left" vertical="center" wrapText="1"/>
    </xf>
    <xf numFmtId="0" fontId="0" fillId="0" borderId="28" xfId="0" applyBorder="1" applyAlignment="1">
      <alignment horizontal="left" vertical="center" wrapText="1"/>
    </xf>
    <xf numFmtId="0" fontId="0" fillId="0" borderId="1" xfId="0" applyBorder="1" applyAlignment="1">
      <alignment horizontal="left" vertical="top" wrapText="1"/>
    </xf>
    <xf numFmtId="0" fontId="0" fillId="0" borderId="36" xfId="0" applyBorder="1" applyAlignment="1">
      <alignment horizontal="left" vertical="top"/>
    </xf>
    <xf numFmtId="0" fontId="0" fillId="0" borderId="28" xfId="0" applyBorder="1" applyAlignment="1">
      <alignment horizontal="left" vertical="top" wrapText="1"/>
    </xf>
    <xf numFmtId="0" fontId="0" fillId="20" borderId="1" xfId="0" applyFill="1" applyBorder="1" applyAlignment="1">
      <alignment horizontal="left" vertical="top" wrapText="1"/>
    </xf>
    <xf numFmtId="0" fontId="0" fillId="20" borderId="36" xfId="0" applyFill="1" applyBorder="1" applyAlignment="1">
      <alignment horizontal="left" vertical="top"/>
    </xf>
    <xf numFmtId="0" fontId="0" fillId="20" borderId="28" xfId="0" applyFill="1"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top"/>
    </xf>
    <xf numFmtId="0" fontId="47" fillId="20" borderId="1" xfId="0" applyFont="1" applyFill="1" applyBorder="1" applyAlignment="1">
      <alignment horizontal="left" vertical="top" wrapText="1"/>
    </xf>
    <xf numFmtId="0" fontId="47" fillId="20" borderId="1" xfId="0" applyFont="1" applyFill="1" applyBorder="1" applyAlignment="1">
      <alignment horizontal="left" vertical="top"/>
    </xf>
    <xf numFmtId="0" fontId="39" fillId="20" borderId="1" xfId="0" applyFont="1" applyFill="1" applyBorder="1" applyAlignment="1">
      <alignment horizontal="left" vertical="top" wrapText="1"/>
    </xf>
    <xf numFmtId="0" fontId="39" fillId="20" borderId="1" xfId="0" applyFont="1" applyFill="1" applyBorder="1" applyAlignment="1">
      <alignment horizontal="left" vertical="top"/>
    </xf>
    <xf numFmtId="0" fontId="0" fillId="20" borderId="10" xfId="0" applyFill="1" applyBorder="1" applyAlignment="1">
      <alignment horizontal="left" vertical="top" wrapText="1"/>
    </xf>
    <xf numFmtId="0" fontId="0" fillId="20" borderId="10" xfId="0" applyFill="1" applyBorder="1" applyAlignment="1">
      <alignment horizontal="left" vertical="top"/>
    </xf>
    <xf numFmtId="0" fontId="0" fillId="20" borderId="20" xfId="0" applyFill="1" applyBorder="1" applyAlignment="1">
      <alignment horizontal="left" vertical="top" wrapText="1"/>
    </xf>
    <xf numFmtId="0" fontId="0" fillId="20" borderId="20" xfId="0" applyFill="1" applyBorder="1" applyAlignment="1">
      <alignment horizontal="left" vertical="top"/>
    </xf>
    <xf numFmtId="0" fontId="0" fillId="0" borderId="20" xfId="0" applyBorder="1" applyAlignment="1">
      <alignment horizontal="left" vertical="top" wrapText="1"/>
    </xf>
    <xf numFmtId="10" fontId="1" fillId="0" borderId="0" xfId="2" applyNumberFormat="1" applyFont="1"/>
    <xf numFmtId="0" fontId="25" fillId="14" borderId="0" xfId="0" applyFont="1" applyFill="1"/>
    <xf numFmtId="10" fontId="8" fillId="0" borderId="0" xfId="2" applyNumberFormat="1" applyFont="1"/>
    <xf numFmtId="49" fontId="50" fillId="8" borderId="2" xfId="0" applyNumberFormat="1" applyFont="1" applyFill="1" applyBorder="1" applyAlignment="1">
      <alignment horizontal="left" vertical="center" readingOrder="1"/>
    </xf>
    <xf numFmtId="49" fontId="50" fillId="0" borderId="2" xfId="0" applyNumberFormat="1" applyFont="1" applyBorder="1" applyAlignment="1">
      <alignment horizontal="left" vertical="center" readingOrder="1"/>
    </xf>
    <xf numFmtId="166" fontId="51" fillId="3" borderId="0" xfId="0" applyNumberFormat="1" applyFont="1" applyFill="1" applyAlignment="1">
      <alignment horizontal="left" vertical="center" readingOrder="1"/>
    </xf>
    <xf numFmtId="49" fontId="18" fillId="14" borderId="2" xfId="0" applyNumberFormat="1" applyFont="1" applyFill="1" applyBorder="1" applyAlignment="1">
      <alignment horizontal="left" vertical="center" readingOrder="1"/>
    </xf>
    <xf numFmtId="164" fontId="8" fillId="0" borderId="0" xfId="1" applyFont="1"/>
    <xf numFmtId="164" fontId="3" fillId="3" borderId="1" xfId="1" applyFont="1" applyFill="1" applyBorder="1" applyAlignment="1">
      <alignment horizontal="center" vertical="center"/>
    </xf>
    <xf numFmtId="49" fontId="17" fillId="21" borderId="4" xfId="0" applyNumberFormat="1" applyFont="1" applyFill="1" applyBorder="1" applyAlignment="1">
      <alignment horizontal="left" vertical="center" readingOrder="1"/>
    </xf>
    <xf numFmtId="49" fontId="17" fillId="21" borderId="2" xfId="0" applyNumberFormat="1" applyFont="1" applyFill="1" applyBorder="1" applyAlignment="1">
      <alignment horizontal="left" vertical="center" readingOrder="1"/>
    </xf>
    <xf numFmtId="0" fontId="17" fillId="21" borderId="2" xfId="0" applyFont="1" applyFill="1" applyBorder="1" applyAlignment="1">
      <alignment horizontal="right" vertical="center" readingOrder="1"/>
    </xf>
    <xf numFmtId="165" fontId="17" fillId="21" borderId="2" xfId="0" applyNumberFormat="1" applyFont="1" applyFill="1" applyBorder="1" applyAlignment="1">
      <alignment horizontal="left" vertical="center" readingOrder="1"/>
    </xf>
    <xf numFmtId="49" fontId="18" fillId="21" borderId="2" xfId="0" applyNumberFormat="1" applyFont="1" applyFill="1" applyBorder="1" applyAlignment="1">
      <alignment horizontal="left" vertical="center" readingOrder="1"/>
    </xf>
    <xf numFmtId="166" fontId="17" fillId="21" borderId="2" xfId="0" applyNumberFormat="1" applyFont="1" applyFill="1" applyBorder="1" applyAlignment="1">
      <alignment horizontal="right" vertical="center" readingOrder="1"/>
    </xf>
    <xf numFmtId="166" fontId="18" fillId="21" borderId="2" xfId="0" applyNumberFormat="1" applyFont="1" applyFill="1" applyBorder="1" applyAlignment="1">
      <alignment horizontal="right" vertical="center" readingOrder="1"/>
    </xf>
    <xf numFmtId="166" fontId="18" fillId="21" borderId="2" xfId="0" applyNumberFormat="1" applyFont="1" applyFill="1" applyBorder="1" applyAlignment="1">
      <alignment horizontal="right" vertical="center" wrapText="1" readingOrder="1"/>
    </xf>
    <xf numFmtId="166" fontId="34" fillId="21" borderId="0" xfId="0" applyNumberFormat="1" applyFont="1" applyFill="1" applyAlignment="1">
      <alignment horizontal="left" vertical="center" readingOrder="1"/>
    </xf>
    <xf numFmtId="0" fontId="15" fillId="21" borderId="0" xfId="0" applyFont="1" applyFill="1"/>
    <xf numFmtId="0" fontId="14" fillId="21" borderId="0" xfId="0" applyFont="1" applyFill="1"/>
    <xf numFmtId="0" fontId="6" fillId="0" borderId="0" xfId="0" applyFont="1" applyAlignment="1">
      <alignment horizontal="right"/>
    </xf>
    <xf numFmtId="0" fontId="3" fillId="3" borderId="1" xfId="0" applyFont="1" applyFill="1" applyBorder="1" applyAlignment="1">
      <alignment horizontal="right" vertical="center"/>
    </xf>
    <xf numFmtId="0" fontId="26" fillId="0" borderId="1" xfId="0" applyFont="1" applyBorder="1" applyAlignment="1">
      <alignment horizontal="right" vertical="center" wrapText="1"/>
    </xf>
    <xf numFmtId="0" fontId="7" fillId="0" borderId="0" xfId="0" applyFont="1" applyAlignment="1">
      <alignment horizontal="right"/>
    </xf>
    <xf numFmtId="0" fontId="0" fillId="21" borderId="0" xfId="0" applyFill="1"/>
    <xf numFmtId="0" fontId="31" fillId="21" borderId="0" xfId="0" applyFont="1" applyFill="1"/>
    <xf numFmtId="0" fontId="52" fillId="0" borderId="0" xfId="0" applyFont="1"/>
    <xf numFmtId="0" fontId="0" fillId="7" borderId="1" xfId="0" applyFill="1" applyBorder="1" applyAlignment="1">
      <alignment vertical="center" wrapText="1"/>
    </xf>
    <xf numFmtId="0" fontId="8" fillId="19" borderId="1" xfId="0" applyFont="1" applyFill="1" applyBorder="1" applyAlignment="1">
      <alignment vertical="center" wrapText="1"/>
    </xf>
    <xf numFmtId="0" fontId="8" fillId="19" borderId="18" xfId="0" applyFont="1" applyFill="1" applyBorder="1" applyAlignment="1">
      <alignment vertical="center" wrapText="1"/>
    </xf>
    <xf numFmtId="0" fontId="0" fillId="7" borderId="18" xfId="0" applyFill="1" applyBorder="1" applyAlignment="1">
      <alignment vertical="center" wrapText="1"/>
    </xf>
    <xf numFmtId="0" fontId="0" fillId="18" borderId="1" xfId="0" applyFill="1" applyBorder="1" applyAlignment="1">
      <alignment vertical="center" wrapText="1"/>
    </xf>
    <xf numFmtId="0" fontId="0" fillId="18" borderId="18" xfId="0" applyFill="1" applyBorder="1" applyAlignment="1">
      <alignment vertical="center" wrapText="1"/>
    </xf>
    <xf numFmtId="0" fontId="0" fillId="19" borderId="1" xfId="0" applyFill="1" applyBorder="1" applyAlignment="1">
      <alignment vertical="center" wrapText="1"/>
    </xf>
    <xf numFmtId="0" fontId="0" fillId="19" borderId="18" xfId="0" applyFill="1" applyBorder="1" applyAlignment="1">
      <alignment vertical="center" wrapText="1"/>
    </xf>
    <xf numFmtId="0" fontId="0" fillId="18" borderId="1" xfId="0" applyFill="1" applyBorder="1" applyAlignment="1">
      <alignment horizontal="left" vertical="center" wrapText="1"/>
    </xf>
    <xf numFmtId="0" fontId="0" fillId="5" borderId="1" xfId="0" applyFill="1" applyBorder="1" applyAlignment="1">
      <alignment vertical="center"/>
    </xf>
    <xf numFmtId="0" fontId="0" fillId="5" borderId="18" xfId="0" applyFill="1" applyBorder="1" applyAlignment="1">
      <alignment vertical="center"/>
    </xf>
    <xf numFmtId="0" fontId="8" fillId="5" borderId="24" xfId="0" applyFont="1" applyFill="1" applyBorder="1" applyAlignment="1">
      <alignment horizontal="left" vertical="center"/>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0" fillId="7" borderId="1" xfId="0" applyFill="1" applyBorder="1" applyAlignment="1">
      <alignment horizontal="left" vertical="center" wrapText="1"/>
    </xf>
    <xf numFmtId="0" fontId="8" fillId="18" borderId="1" xfId="0" applyFont="1" applyFill="1" applyBorder="1" applyAlignment="1">
      <alignment vertical="center" wrapText="1"/>
    </xf>
    <xf numFmtId="0" fontId="8" fillId="18" borderId="18" xfId="0" applyFont="1" applyFill="1" applyBorder="1" applyAlignment="1">
      <alignment vertical="center" wrapText="1"/>
    </xf>
    <xf numFmtId="0" fontId="8" fillId="5" borderId="21" xfId="0" applyFont="1" applyFill="1" applyBorder="1" applyAlignment="1">
      <alignment horizontal="left" vertical="center"/>
    </xf>
    <xf numFmtId="0" fontId="8" fillId="5" borderId="22" xfId="0" applyFont="1" applyFill="1" applyBorder="1" applyAlignment="1">
      <alignment horizontal="left" vertical="center"/>
    </xf>
    <xf numFmtId="0" fontId="8" fillId="5" borderId="23" xfId="0" applyFont="1" applyFill="1" applyBorder="1" applyAlignment="1">
      <alignment horizontal="left" vertical="center"/>
    </xf>
    <xf numFmtId="0" fontId="0" fillId="3" borderId="17" xfId="0" applyFill="1" applyBorder="1" applyAlignment="1">
      <alignment vertical="center"/>
    </xf>
    <xf numFmtId="0" fontId="0" fillId="3" borderId="19" xfId="0" applyFill="1" applyBorder="1" applyAlignment="1">
      <alignment vertical="center"/>
    </xf>
    <xf numFmtId="0" fontId="0" fillId="3" borderId="1" xfId="0" applyFill="1" applyBorder="1" applyAlignment="1">
      <alignment vertical="center"/>
    </xf>
    <xf numFmtId="0" fontId="0" fillId="3" borderId="20" xfId="0" applyFill="1" applyBorder="1" applyAlignment="1">
      <alignment vertical="center"/>
    </xf>
    <xf numFmtId="0" fontId="0" fillId="8" borderId="11" xfId="0" applyFill="1" applyBorder="1" applyAlignment="1">
      <alignment vertical="center" wrapText="1"/>
    </xf>
    <xf numFmtId="0" fontId="0" fillId="8" borderId="17" xfId="0" applyFill="1" applyBorder="1" applyAlignment="1">
      <alignment vertical="center" wrapText="1"/>
    </xf>
    <xf numFmtId="0" fontId="0" fillId="8" borderId="12" xfId="0" applyFill="1" applyBorder="1" applyAlignment="1">
      <alignment vertical="center" wrapText="1"/>
    </xf>
    <xf numFmtId="0" fontId="0" fillId="8" borderId="1" xfId="0" applyFill="1" applyBorder="1" applyAlignment="1">
      <alignment vertical="center" wrapText="1"/>
    </xf>
    <xf numFmtId="0" fontId="0" fillId="5" borderId="14" xfId="0" applyFill="1" applyBorder="1" applyAlignment="1">
      <alignment vertical="center"/>
    </xf>
    <xf numFmtId="0" fontId="0" fillId="5" borderId="15" xfId="0" applyFill="1" applyBorder="1" applyAlignment="1">
      <alignment vertical="center"/>
    </xf>
    <xf numFmtId="0" fontId="0" fillId="19" borderId="1" xfId="0" applyFill="1" applyBorder="1" applyAlignment="1">
      <alignment horizontal="left" vertical="center" wrapText="1"/>
    </xf>
    <xf numFmtId="0" fontId="0" fillId="19" borderId="18" xfId="0" applyFill="1" applyBorder="1" applyAlignment="1">
      <alignment horizontal="left" vertical="center" wrapText="1"/>
    </xf>
    <xf numFmtId="0" fontId="0" fillId="7" borderId="12" xfId="0" applyFill="1" applyBorder="1" applyAlignment="1">
      <alignment vertical="center" wrapText="1"/>
    </xf>
    <xf numFmtId="0" fontId="0" fillId="7" borderId="13" xfId="0" applyFill="1" applyBorder="1" applyAlignment="1">
      <alignment vertical="center" wrapText="1"/>
    </xf>
    <xf numFmtId="49" fontId="13" fillId="3" borderId="0" xfId="0" applyNumberFormat="1" applyFont="1" applyFill="1" applyAlignment="1">
      <alignment horizontal="center" vertical="center" readingOrder="1"/>
    </xf>
    <xf numFmtId="0" fontId="0" fillId="0" borderId="0" xfId="0" applyAlignment="1">
      <alignment horizontal="center" wrapText="1"/>
    </xf>
    <xf numFmtId="0" fontId="8" fillId="3" borderId="0" xfId="0" applyFont="1" applyFill="1" applyAlignment="1">
      <alignment horizontal="center" vertical="center"/>
    </xf>
    <xf numFmtId="0" fontId="41" fillId="0" borderId="0" xfId="0" applyFont="1" applyAlignment="1">
      <alignment horizontal="center" vertical="center" wrapText="1"/>
    </xf>
    <xf numFmtId="166" fontId="18" fillId="3" borderId="5" xfId="0" applyNumberFormat="1" applyFont="1" applyFill="1" applyBorder="1" applyAlignment="1">
      <alignment horizontal="center" vertical="center" wrapText="1" readingOrder="1"/>
    </xf>
    <xf numFmtId="166" fontId="18" fillId="3" borderId="6" xfId="0" applyNumberFormat="1" applyFont="1" applyFill="1" applyBorder="1" applyAlignment="1">
      <alignment horizontal="center" vertical="center" wrapText="1" readingOrder="1"/>
    </xf>
    <xf numFmtId="166" fontId="18" fillId="3" borderId="9" xfId="0" applyNumberFormat="1" applyFont="1" applyFill="1" applyBorder="1" applyAlignment="1">
      <alignment horizontal="center" vertical="center" wrapText="1" readingOrder="1"/>
    </xf>
    <xf numFmtId="49" fontId="24" fillId="3" borderId="1" xfId="0" applyNumberFormat="1" applyFont="1" applyFill="1" applyBorder="1" applyAlignment="1">
      <alignment horizontal="center" vertical="center" readingOrder="1"/>
    </xf>
    <xf numFmtId="0" fontId="3" fillId="3" borderId="1" xfId="0" applyFont="1" applyFill="1" applyBorder="1" applyAlignment="1">
      <alignment horizontal="center" vertical="center"/>
    </xf>
    <xf numFmtId="0" fontId="32" fillId="0" borderId="0" xfId="0" applyFont="1" applyAlignment="1">
      <alignment horizontal="center" vertical="center" wrapText="1"/>
    </xf>
    <xf numFmtId="0" fontId="30" fillId="13" borderId="1" xfId="0" applyFont="1" applyFill="1" applyBorder="1" applyAlignment="1">
      <alignment horizontal="center" vertical="center"/>
    </xf>
    <xf numFmtId="0" fontId="0" fillId="0" borderId="1" xfId="0" applyBorder="1" applyAlignment="1">
      <alignment horizontal="center" vertical="top"/>
    </xf>
    <xf numFmtId="0" fontId="1" fillId="0" borderId="0" xfId="6" applyAlignment="1">
      <alignment horizontal="left" vertical="center" wrapText="1"/>
    </xf>
    <xf numFmtId="9" fontId="0" fillId="21" borderId="0" xfId="2" applyFont="1" applyFill="1" applyAlignment="1">
      <alignment wrapText="1"/>
    </xf>
    <xf numFmtId="49" fontId="45" fillId="8" borderId="2" xfId="0" applyNumberFormat="1" applyFont="1" applyFill="1" applyBorder="1" applyAlignment="1">
      <alignment horizontal="left" vertical="center" readingOrder="1"/>
    </xf>
    <xf numFmtId="49" fontId="16" fillId="8" borderId="2" xfId="0" applyNumberFormat="1" applyFont="1" applyFill="1" applyBorder="1" applyAlignment="1">
      <alignment horizontal="left" vertical="center" readingOrder="1"/>
    </xf>
  </cellXfs>
  <cellStyles count="8">
    <cellStyle name="Comma" xfId="1" builtinId="3"/>
    <cellStyle name="Hyperlink" xfId="3" builtinId="8"/>
    <cellStyle name="Normal" xfId="0" builtinId="0"/>
    <cellStyle name="Normal 2" xfId="5" xr:uid="{8D40A27B-C77F-42CC-B29B-408E813C4B36}"/>
    <cellStyle name="Normal 2 2" xfId="7" xr:uid="{BB43649E-9A79-4780-BBC4-6F5679811AAC}"/>
    <cellStyle name="Normal 3" xfId="6" xr:uid="{F2815B27-3DC7-4D42-B1BF-198AC85E236E}"/>
    <cellStyle name="Normal 4" xfId="4" xr:uid="{4E4F1577-23B3-44FE-9461-F42C014CE847}"/>
    <cellStyle name="Per cent" xfId="2" builtinId="5"/>
  </cellStyles>
  <dxfs count="160">
    <dxf>
      <alignment horizontal="center" textRotation="0" wrapText="0" indent="0" justifyLastLine="0" shrinkToFit="0" readingOrder="0"/>
    </dxf>
    <dxf>
      <alignment horizontal="center"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vertical="top" textRotation="0" wrapText="0" indent="0" justifyLastLine="0" shrinkToFit="0" readingOrder="0"/>
    </dxf>
    <dxf>
      <alignment horizontal="center" textRotation="0" wrapText="0" indent="0" justifyLastLine="0" shrinkToFit="0" readingOrder="0"/>
    </dxf>
    <dxf>
      <font>
        <b/>
        <i val="0"/>
        <strike val="0"/>
        <condense val="0"/>
        <extend val="0"/>
        <outline val="0"/>
        <shadow val="0"/>
        <u val="none"/>
        <vertAlign val="baseline"/>
        <sz val="11"/>
        <color rgb="FF000000"/>
        <name val="Calibri"/>
        <charset val="134"/>
        <scheme val="none"/>
      </font>
      <fill>
        <patternFill patternType="solid">
          <fgColor rgb="FFFFD966"/>
          <bgColor theme="4" tint="0.59999389629810485"/>
        </patternFill>
      </fill>
      <alignment horizontal="center" vertical="center" textRotation="0" wrapText="1" indent="0" justifyLastLine="0" shrinkToFit="0" readingOrder="0"/>
    </dxf>
    <dxf>
      <font>
        <strike val="0"/>
        <outline val="0"/>
        <shadow val="0"/>
        <u val="none"/>
        <vertAlign val="baseline"/>
        <sz val="11"/>
        <name val="Calibri"/>
        <family val="2"/>
        <scheme val="minor"/>
      </font>
      <numFmt numFmtId="4" formatCode="#,##0.00"/>
    </dxf>
    <dxf>
      <font>
        <strike val="0"/>
        <outline val="0"/>
        <shadow val="0"/>
        <u val="none"/>
        <vertAlign val="baseline"/>
        <sz val="11"/>
        <name val="Calibri"/>
        <family val="2"/>
        <scheme val="minor"/>
      </font>
      <numFmt numFmtId="4" formatCode="#,##0.00"/>
    </dxf>
    <dxf>
      <font>
        <strike val="0"/>
        <outline val="0"/>
        <shadow val="0"/>
        <u val="none"/>
        <vertAlign val="baseline"/>
        <sz val="11"/>
        <name val="Calibri"/>
        <family val="2"/>
        <scheme val="minor"/>
      </font>
      <numFmt numFmtId="4" formatCode="#,##0.0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textRotation="0" indent="0" justifyLastLine="0" shrinkToFit="0" readingOrder="0"/>
    </dxf>
    <dxf>
      <font>
        <strike val="0"/>
        <outline val="0"/>
        <shadow val="0"/>
        <u val="none"/>
        <vertAlign val="baseline"/>
        <sz val="11"/>
        <name val="Calibri"/>
        <family val="2"/>
        <scheme val="minor"/>
      </font>
      <alignment horizontal="center" textRotation="0" indent="0" justifyLastLine="0" shrinkToFit="0" readingOrder="0"/>
    </dxf>
    <dxf>
      <font>
        <strike val="0"/>
        <outline val="0"/>
        <shadow val="0"/>
        <u val="none"/>
        <vertAlign val="baseline"/>
        <sz val="11"/>
        <name val="Calibri"/>
        <family val="2"/>
        <scheme val="minor"/>
      </font>
      <alignment horizontal="center" textRotation="0" indent="0" justifyLastLine="0" shrinkToFit="0" readingOrder="0"/>
    </dxf>
    <dxf>
      <font>
        <strike val="0"/>
        <outline val="0"/>
        <shadow val="0"/>
        <u val="none"/>
        <vertAlign val="baseline"/>
        <sz val="11"/>
        <name val="Calibri"/>
        <family val="2"/>
        <scheme val="minor"/>
      </font>
      <alignment horizontal="center" textRotation="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rgb="FFFF0000"/>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val="0"/>
        <i/>
        <strike val="0"/>
        <condense val="0"/>
        <extend val="0"/>
        <outline val="0"/>
        <shadow val="0"/>
        <u val="none"/>
        <vertAlign val="baseline"/>
        <sz val="11"/>
        <color rgb="FFFF0000"/>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i/>
        <strike val="0"/>
        <outline val="0"/>
        <shadow val="0"/>
        <u val="none"/>
        <vertAlign val="baseline"/>
        <sz val="11"/>
        <color rgb="FFFF0000"/>
        <name val="Calibri"/>
        <family val="2"/>
        <scheme val="minor"/>
      </font>
    </dxf>
    <dxf>
      <font>
        <i/>
        <strike val="0"/>
        <outline val="0"/>
        <shadow val="0"/>
        <u val="none"/>
        <vertAlign val="baseline"/>
        <sz val="11"/>
        <color rgb="FFFF0000"/>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center" textRotation="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rgb="FFFF000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alignment horizontal="center" vertical="center" textRotation="0" wrapText="1" indent="0" justifyLastLine="0" shrinkToFit="0" readingOrder="0"/>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numFmt numFmtId="19" formatCode="dd/mm/yyyy"/>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b val="0"/>
        <i val="0"/>
        <strike val="0"/>
        <condense val="0"/>
        <extend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numFmt numFmtId="19" formatCode="dd/mm/yyyy"/>
    </dxf>
    <dxf>
      <alignment horizontal="center" vertical="center" textRotation="0" wrapText="1" indent="0" justifyLastLine="0" shrinkToFit="0" readingOrder="0"/>
    </dxf>
    <dxf>
      <font>
        <b val="0"/>
        <i val="0"/>
        <strike val="0"/>
        <condense val="0"/>
        <extend val="0"/>
        <outline val="0"/>
        <shadow val="0"/>
        <u val="none"/>
        <vertAlign val="baseline"/>
        <sz val="8"/>
        <color auto="1"/>
        <name val="Tahoma"/>
        <family val="2"/>
        <scheme val="none"/>
      </font>
      <numFmt numFmtId="164" formatCode="_(* #,##0.00_);_(* \(#,##0.00\);_(* &quot;-&quot;??_);_(@_)"/>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numFmt numFmtId="19" formatCode="dd/mm/yyyy"/>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alignment horizontal="right" textRotation="0" indent="0" justifyLastLine="0" shrinkToFit="0" readingOrder="0"/>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border>
        <bottom style="thin">
          <color indexed="64"/>
        </bottom>
      </border>
    </dxf>
    <dxf>
      <font>
        <b/>
        <i val="0"/>
        <strike val="0"/>
        <condense val="0"/>
        <extend val="0"/>
        <outline val="0"/>
        <shadow val="0"/>
        <u val="none"/>
        <vertAlign val="baseline"/>
        <sz val="8"/>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rgb="FF000000"/>
        <name val="Calibri"/>
        <family val="2"/>
        <scheme val="minor"/>
      </font>
      <numFmt numFmtId="166" formatCode="#,###,###,##0.00"/>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6" formatCode="#,###,###,##0.00"/>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6" formatCode="#,###,###,##0.00"/>
      <fill>
        <patternFill patternType="solid">
          <fgColor indexed="64"/>
          <bgColor rgb="FFFFFFFF"/>
        </patternFill>
      </fill>
      <alignment horizontal="right" vertical="center" textRotation="0" wrapText="0" indent="0" justifyLastLine="0" shrinkToFit="0" readingOrder="1"/>
      <border diagonalUp="0" diagonalDown="0" outline="0">
        <left/>
        <right style="thin">
          <color rgb="FFA9A9A9"/>
        </right>
        <top style="thin">
          <color rgb="FFA9A9A9"/>
        </top>
        <bottom style="thin">
          <color rgb="FFA9A9A9"/>
        </bottom>
      </border>
    </dxf>
    <dxf>
      <font>
        <b/>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5" formatCode="dd\.mm\.yyyy"/>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5" formatCode="dd\.mm\.yyyy"/>
      <fill>
        <patternFill patternType="solid">
          <fgColor indexed="64"/>
          <bgColor rgb="FFFFFFFF"/>
        </patternFill>
      </fill>
      <alignment horizontal="left" vertical="center" textRotation="0" wrapText="0" indent="0" justifyLastLine="0" shrinkToFit="0" readingOrder="1"/>
      <border diagonalUp="0" diagonalDown="0">
        <left style="thin">
          <color rgb="FFA9A9A9"/>
        </left>
        <right style="thin">
          <color rgb="FFA9A9A9"/>
        </right>
        <top style="thin">
          <color rgb="FFA9A9A9"/>
        </top>
        <bottom style="thin">
          <color rgb="FFA9A9A9"/>
        </bottom>
        <vertical/>
        <horizontal/>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left style="thin">
          <color rgb="FFA9A9A9"/>
        </left>
        <right style="thin">
          <color rgb="FFA9A9A9"/>
        </right>
        <top style="thin">
          <color rgb="FFA9A9A9"/>
        </top>
        <bottom style="thin">
          <color rgb="FFA9A9A9"/>
        </bottom>
        <vertical/>
        <horizontal/>
      </border>
    </dxf>
    <dxf>
      <font>
        <b val="0"/>
        <i val="0"/>
        <strike val="0"/>
        <condense val="0"/>
        <extend val="0"/>
        <outline val="0"/>
        <shadow val="0"/>
        <u val="none"/>
        <vertAlign val="baseline"/>
        <sz val="10"/>
        <color rgb="FF000000"/>
        <name val="Calibri"/>
        <family val="2"/>
        <scheme val="minor"/>
      </font>
      <numFmt numFmtId="165" formatCode="dd\.mm\.yyyy"/>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border outline="0">
        <top style="thin">
          <color rgb="FFA9A9A9"/>
        </top>
      </border>
    </dxf>
    <dxf>
      <border outline="0">
        <top style="thin">
          <color auto="1"/>
        </top>
        <bottom style="thin">
          <color rgb="FFA9A9A9"/>
        </bottom>
      </border>
    </dxf>
    <dxf>
      <font>
        <strike val="0"/>
        <outline val="0"/>
        <shadow val="0"/>
        <u val="none"/>
        <vertAlign val="baseline"/>
        <sz val="10"/>
        <name val="Calibri"/>
        <family val="2"/>
        <scheme val="minor"/>
      </font>
    </dxf>
    <dxf>
      <border outline="0">
        <bottom style="thin">
          <color auto="1"/>
        </bottom>
      </border>
    </dxf>
    <dxf>
      <font>
        <b/>
        <i val="0"/>
        <strike val="0"/>
        <outline val="0"/>
        <shadow val="0"/>
        <u val="none"/>
        <vertAlign val="baseline"/>
        <sz val="10"/>
        <color auto="1"/>
        <name val="Calibri"/>
        <family val="2"/>
        <scheme val="minor"/>
      </font>
      <fill>
        <patternFill patternType="solid">
          <fgColor indexed="64"/>
          <bgColor theme="4" tint="0.3999755851924192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4" formatCode="0.00%"/>
    </dxf>
    <dxf>
      <numFmt numFmtId="19" formatCode="dd/mm/yyyy"/>
    </dxf>
    <dxf>
      <numFmt numFmtId="19" formatCode="dd/mm/yyyy"/>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alignment horizontal="left"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rgb="FFFF0000"/>
      </font>
    </dxf>
    <dxf>
      <font>
        <b val="0"/>
        <i/>
        <strike val="0"/>
        <condense val="0"/>
        <extend val="0"/>
        <outline val="0"/>
        <shadow val="0"/>
        <u val="none"/>
        <vertAlign val="baseline"/>
        <sz val="11"/>
        <color rgb="FFFF0000"/>
        <name val="Calibri"/>
        <family val="2"/>
        <scheme val="minor"/>
      </font>
    </dxf>
    <dxf>
      <font>
        <strike val="0"/>
        <outline val="0"/>
        <shadow val="0"/>
        <u val="none"/>
        <vertAlign val="baseline"/>
        <color rgb="FFFF0000"/>
      </font>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b val="0"/>
        <i/>
        <strike val="0"/>
        <condense val="0"/>
        <extend val="0"/>
        <outline val="0"/>
        <shadow val="0"/>
        <u val="none"/>
        <vertAlign val="baseline"/>
        <sz val="10"/>
        <color rgb="FFFF0000"/>
        <name val="Calibri"/>
        <family val="2"/>
        <scheme val="minor"/>
      </font>
    </dxf>
    <dxf>
      <font>
        <strike val="0"/>
        <outline val="0"/>
        <shadow val="0"/>
        <u val="none"/>
        <vertAlign val="baseline"/>
        <sz val="10"/>
        <name val="Calibri"/>
        <family val="2"/>
        <scheme val="minor"/>
      </font>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rgb="FFFF0000"/>
        <name val="Calibri"/>
        <family val="2"/>
        <scheme val="minor"/>
      </font>
    </dxf>
    <dxf>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dxf>
    <dxf>
      <font>
        <b val="0"/>
        <i/>
        <strike val="0"/>
        <condense val="0"/>
        <extend val="0"/>
        <outline val="0"/>
        <shadow val="0"/>
        <u val="none"/>
        <vertAlign val="baseline"/>
        <sz val="11"/>
        <color theme="1"/>
        <name val="Calibri"/>
        <family val="2"/>
        <scheme val="minor"/>
      </font>
    </dxf>
    <dxf>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dxf>
    <dxf>
      <font>
        <b val="0"/>
        <i/>
        <strike val="0"/>
        <condense val="0"/>
        <extend val="0"/>
        <outline val="0"/>
        <shadow val="0"/>
        <u val="none"/>
        <vertAlign val="baseline"/>
        <sz val="11"/>
        <color theme="1"/>
        <name val="Calibri"/>
        <family val="2"/>
        <scheme val="minor"/>
      </font>
    </dxf>
    <dxf>
      <alignment horizontal="center" vertical="center" textRotation="0" wrapText="1" indent="0" justifyLastLine="0" shrinkToFit="0" readingOrder="0"/>
    </dxf>
    <dxf>
      <numFmt numFmtId="164" formatCode="_(* #,##0.00_);_(* \(#,##0.00\);_(* &quot;-&quot;??_);_(@_)"/>
    </dxf>
    <dxf>
      <numFmt numFmtId="164" formatCode="_(* #,##0.00_);_(* \(#,##0.00\);_(* &quot;-&quot;??_);_(@_)"/>
    </dxf>
    <dxf>
      <numFmt numFmtId="164" formatCode="_(* #,##0.00_);_(* \(#,##0.00\);_(* &quot;-&quot;??_);_(@_)"/>
    </dxf>
    <dxf>
      <numFmt numFmtId="164" formatCode="_(* #,##0.00_);_(* \(#,##0.00\);_(* &quot;-&quot;??_);_(@_)"/>
    </dxf>
    <dxf>
      <font>
        <b val="0"/>
        <i/>
        <strike val="0"/>
        <condense val="0"/>
        <extend val="0"/>
        <outline val="0"/>
        <shadow val="0"/>
        <u val="none"/>
        <vertAlign val="baseline"/>
        <sz val="11"/>
        <color rgb="FFFF0000"/>
        <name val="Calibri"/>
        <family val="2"/>
        <scheme val="minor"/>
      </font>
    </dxf>
    <dxf>
      <font>
        <b val="0"/>
        <i/>
        <strike val="0"/>
        <condense val="0"/>
        <extend val="0"/>
        <outline val="0"/>
        <shadow val="0"/>
        <u val="none"/>
        <vertAlign val="baseline"/>
        <sz val="11"/>
        <color rgb="FFFF0000"/>
        <name val="Calibri"/>
        <family val="2"/>
        <scheme val="minor"/>
      </font>
    </dxf>
    <dxf>
      <alignment horizontal="center" vertical="center" textRotation="0" wrapText="1" indent="0" justifyLastLine="0" shrinkToFit="0" readingOrder="0"/>
    </dxf>
  </dxfs>
  <tableStyles count="3" defaultTableStyle="TableStyleMedium2" defaultPivotStyle="PivotStyleLight16">
    <tableStyle name="Table Style 1" pivot="0" count="0" xr9:uid="{21387149-5F29-4FBA-9712-75B0FE3522D5}"/>
    <tableStyle name="Table Style 2" pivot="0" count="0" xr9:uid="{B66CA497-33A1-4F59-A0B0-B3F7ADADFE33}"/>
    <tableStyle name="Table Style 3" pivot="0" count="0" xr9:uid="{705AF300-181E-4360-973F-240E3053A6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862350</xdr:colOff>
      <xdr:row>6</xdr:row>
      <xdr:rowOff>50800</xdr:rowOff>
    </xdr:from>
    <xdr:to>
      <xdr:col>21</xdr:col>
      <xdr:colOff>273050</xdr:colOff>
      <xdr:row>10</xdr:row>
      <xdr:rowOff>82550</xdr:rowOff>
    </xdr:to>
    <xdr:cxnSp macro="">
      <xdr:nvCxnSpPr>
        <xdr:cNvPr id="3" name="Connector: Curved 2">
          <a:extLst>
            <a:ext uri="{FF2B5EF4-FFF2-40B4-BE49-F238E27FC236}">
              <a16:creationId xmlns:a16="http://schemas.microsoft.com/office/drawing/2014/main" id="{2030E655-103F-2BC1-831C-11083C123BA3}"/>
            </a:ext>
          </a:extLst>
        </xdr:cNvPr>
        <xdr:cNvCxnSpPr/>
      </xdr:nvCxnSpPr>
      <xdr:spPr>
        <a:xfrm rot="10800000">
          <a:off x="14178300" y="1492250"/>
          <a:ext cx="2700000" cy="8699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184150</xdr:colOff>
      <xdr:row>20</xdr:row>
      <xdr:rowOff>50800</xdr:rowOff>
    </xdr:from>
    <xdr:to>
      <xdr:col>25</xdr:col>
      <xdr:colOff>44450</xdr:colOff>
      <xdr:row>26</xdr:row>
      <xdr:rowOff>69850</xdr:rowOff>
    </xdr:to>
    <xdr:cxnSp macro="">
      <xdr:nvCxnSpPr>
        <xdr:cNvPr id="8" name="Connector: Curved 7">
          <a:extLst>
            <a:ext uri="{FF2B5EF4-FFF2-40B4-BE49-F238E27FC236}">
              <a16:creationId xmlns:a16="http://schemas.microsoft.com/office/drawing/2014/main" id="{93FE89DA-5D11-4371-95FE-2D76C871C3E9}"/>
            </a:ext>
          </a:extLst>
        </xdr:cNvPr>
        <xdr:cNvCxnSpPr/>
      </xdr:nvCxnSpPr>
      <xdr:spPr>
        <a:xfrm rot="10800000">
          <a:off x="14395450" y="4425950"/>
          <a:ext cx="4832350" cy="12763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63500</xdr:colOff>
      <xdr:row>29</xdr:row>
      <xdr:rowOff>76200</xdr:rowOff>
    </xdr:from>
    <xdr:to>
      <xdr:col>24</xdr:col>
      <xdr:colOff>222250</xdr:colOff>
      <xdr:row>30</xdr:row>
      <xdr:rowOff>120650</xdr:rowOff>
    </xdr:to>
    <xdr:cxnSp macro="">
      <xdr:nvCxnSpPr>
        <xdr:cNvPr id="10" name="Connector: Curved 9">
          <a:extLst>
            <a:ext uri="{FF2B5EF4-FFF2-40B4-BE49-F238E27FC236}">
              <a16:creationId xmlns:a16="http://schemas.microsoft.com/office/drawing/2014/main" id="{31E7E56A-07E5-47A0-ACC1-BE68054ACEAF}"/>
            </a:ext>
          </a:extLst>
        </xdr:cNvPr>
        <xdr:cNvCxnSpPr/>
      </xdr:nvCxnSpPr>
      <xdr:spPr>
        <a:xfrm rot="10800000">
          <a:off x="15024100" y="6337300"/>
          <a:ext cx="3651250" cy="2540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642044</xdr:colOff>
      <xdr:row>27</xdr:row>
      <xdr:rowOff>135803</xdr:rowOff>
    </xdr:from>
    <xdr:to>
      <xdr:col>22</xdr:col>
      <xdr:colOff>596020</xdr:colOff>
      <xdr:row>35</xdr:row>
      <xdr:rowOff>67901</xdr:rowOff>
    </xdr:to>
    <xdr:cxnSp macro="">
      <xdr:nvCxnSpPr>
        <xdr:cNvPr id="12" name="Connector: Curved 11">
          <a:extLst>
            <a:ext uri="{FF2B5EF4-FFF2-40B4-BE49-F238E27FC236}">
              <a16:creationId xmlns:a16="http://schemas.microsoft.com/office/drawing/2014/main" id="{EB738D6C-D621-47C6-BD89-4F376A0AA8E3}"/>
            </a:ext>
          </a:extLst>
        </xdr:cNvPr>
        <xdr:cNvCxnSpPr/>
      </xdr:nvCxnSpPr>
      <xdr:spPr>
        <a:xfrm rot="10800000">
          <a:off x="11694816" y="5839486"/>
          <a:ext cx="3484828" cy="1561722"/>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101600</xdr:colOff>
      <xdr:row>82</xdr:row>
      <xdr:rowOff>107950</xdr:rowOff>
    </xdr:from>
    <xdr:to>
      <xdr:col>24</xdr:col>
      <xdr:colOff>228600</xdr:colOff>
      <xdr:row>83</xdr:row>
      <xdr:rowOff>95250</xdr:rowOff>
    </xdr:to>
    <xdr:cxnSp macro="">
      <xdr:nvCxnSpPr>
        <xdr:cNvPr id="14" name="Connector: Curved 13">
          <a:extLst>
            <a:ext uri="{FF2B5EF4-FFF2-40B4-BE49-F238E27FC236}">
              <a16:creationId xmlns:a16="http://schemas.microsoft.com/office/drawing/2014/main" id="{3CD62547-A1CC-4688-896A-86266161BA31}"/>
            </a:ext>
          </a:extLst>
        </xdr:cNvPr>
        <xdr:cNvCxnSpPr/>
      </xdr:nvCxnSpPr>
      <xdr:spPr>
        <a:xfrm rot="10800000">
          <a:off x="15062200" y="18522950"/>
          <a:ext cx="3619500" cy="1968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31750</xdr:colOff>
      <xdr:row>92</xdr:row>
      <xdr:rowOff>127000</xdr:rowOff>
    </xdr:from>
    <xdr:to>
      <xdr:col>24</xdr:col>
      <xdr:colOff>107950</xdr:colOff>
      <xdr:row>98</xdr:row>
      <xdr:rowOff>88900</xdr:rowOff>
    </xdr:to>
    <xdr:cxnSp macro="">
      <xdr:nvCxnSpPr>
        <xdr:cNvPr id="16" name="Connector: Curved 15">
          <a:extLst>
            <a:ext uri="{FF2B5EF4-FFF2-40B4-BE49-F238E27FC236}">
              <a16:creationId xmlns:a16="http://schemas.microsoft.com/office/drawing/2014/main" id="{4F4F2938-1AF0-44B8-BBD6-123D76735D68}"/>
            </a:ext>
          </a:extLst>
        </xdr:cNvPr>
        <xdr:cNvCxnSpPr/>
      </xdr:nvCxnSpPr>
      <xdr:spPr>
        <a:xfrm rot="10800000">
          <a:off x="12608522" y="20089891"/>
          <a:ext cx="4172893" cy="1184118"/>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12700</xdr:colOff>
      <xdr:row>102</xdr:row>
      <xdr:rowOff>95250</xdr:rowOff>
    </xdr:from>
    <xdr:to>
      <xdr:col>21</xdr:col>
      <xdr:colOff>419100</xdr:colOff>
      <xdr:row>105</xdr:row>
      <xdr:rowOff>88900</xdr:rowOff>
    </xdr:to>
    <xdr:cxnSp macro="">
      <xdr:nvCxnSpPr>
        <xdr:cNvPr id="18" name="Connector: Curved 17">
          <a:extLst>
            <a:ext uri="{FF2B5EF4-FFF2-40B4-BE49-F238E27FC236}">
              <a16:creationId xmlns:a16="http://schemas.microsoft.com/office/drawing/2014/main" id="{3085635E-3DEA-4433-8719-3013386A671D}"/>
            </a:ext>
          </a:extLst>
        </xdr:cNvPr>
        <xdr:cNvCxnSpPr/>
      </xdr:nvCxnSpPr>
      <xdr:spPr>
        <a:xfrm rot="10800000">
          <a:off x="14973300" y="23749000"/>
          <a:ext cx="2051050" cy="6223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12700</xdr:colOff>
      <xdr:row>107</xdr:row>
      <xdr:rowOff>114300</xdr:rowOff>
    </xdr:from>
    <xdr:to>
      <xdr:col>24</xdr:col>
      <xdr:colOff>158750</xdr:colOff>
      <xdr:row>109</xdr:row>
      <xdr:rowOff>101600</xdr:rowOff>
    </xdr:to>
    <xdr:cxnSp macro="">
      <xdr:nvCxnSpPr>
        <xdr:cNvPr id="20" name="Connector: Curved 19">
          <a:extLst>
            <a:ext uri="{FF2B5EF4-FFF2-40B4-BE49-F238E27FC236}">
              <a16:creationId xmlns:a16="http://schemas.microsoft.com/office/drawing/2014/main" id="{811C3686-0482-4E57-BADC-50E2697D1461}"/>
            </a:ext>
          </a:extLst>
        </xdr:cNvPr>
        <xdr:cNvCxnSpPr/>
      </xdr:nvCxnSpPr>
      <xdr:spPr>
        <a:xfrm rot="10800000">
          <a:off x="14973300" y="24815800"/>
          <a:ext cx="3638550" cy="4064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50800</xdr:colOff>
      <xdr:row>152</xdr:row>
      <xdr:rowOff>44450</xdr:rowOff>
    </xdr:from>
    <xdr:to>
      <xdr:col>24</xdr:col>
      <xdr:colOff>184150</xdr:colOff>
      <xdr:row>154</xdr:row>
      <xdr:rowOff>88900</xdr:rowOff>
    </xdr:to>
    <xdr:cxnSp macro="">
      <xdr:nvCxnSpPr>
        <xdr:cNvPr id="23" name="Connector: Curved 22">
          <a:extLst>
            <a:ext uri="{FF2B5EF4-FFF2-40B4-BE49-F238E27FC236}">
              <a16:creationId xmlns:a16="http://schemas.microsoft.com/office/drawing/2014/main" id="{7000D23E-A27E-4840-9755-4E9CE0F7C435}"/>
            </a:ext>
          </a:extLst>
        </xdr:cNvPr>
        <xdr:cNvCxnSpPr/>
      </xdr:nvCxnSpPr>
      <xdr:spPr>
        <a:xfrm rot="10800000">
          <a:off x="15011400" y="33127950"/>
          <a:ext cx="3625850" cy="4635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243840</xdr:colOff>
      <xdr:row>15</xdr:row>
      <xdr:rowOff>0</xdr:rowOff>
    </xdr:from>
    <xdr:to>
      <xdr:col>25</xdr:col>
      <xdr:colOff>129539</xdr:colOff>
      <xdr:row>28</xdr:row>
      <xdr:rowOff>76200</xdr:rowOff>
    </xdr:to>
    <xdr:pic>
      <xdr:nvPicPr>
        <xdr:cNvPr id="2" name="Picture 1">
          <a:extLst>
            <a:ext uri="{FF2B5EF4-FFF2-40B4-BE49-F238E27FC236}">
              <a16:creationId xmlns:a16="http://schemas.microsoft.com/office/drawing/2014/main" id="{A3EF4577-29B3-BEA5-C658-E750FA05F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1160" y="3108960"/>
          <a:ext cx="5349240" cy="2453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251460</xdr:colOff>
      <xdr:row>27</xdr:row>
      <xdr:rowOff>167640</xdr:rowOff>
    </xdr:from>
    <xdr:to>
      <xdr:col>25</xdr:col>
      <xdr:colOff>175259</xdr:colOff>
      <xdr:row>33</xdr:row>
      <xdr:rowOff>38100</xdr:rowOff>
    </xdr:to>
    <xdr:pic>
      <xdr:nvPicPr>
        <xdr:cNvPr id="3" name="Picture 2">
          <a:extLst>
            <a:ext uri="{FF2B5EF4-FFF2-40B4-BE49-F238E27FC236}">
              <a16:creationId xmlns:a16="http://schemas.microsoft.com/office/drawing/2014/main" id="{BDA45C96-2478-D75F-F1FA-4B8FBF9AB9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98780" y="5471160"/>
          <a:ext cx="5387340" cy="967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atalin Paunescu" id="{3A1FAF11-20A3-4034-901A-E7B5FFBC8F89}" userId="S::Catalin@AMCInfrastructure.onmicrosoft.com::ff863174-1942-46c6-a280-de0f77c43f5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6A45BE-6540-4EF0-BAF2-F7191D803F3D}" name="Table10" displayName="Table10" ref="A3:H24" totalsRowCount="1" headerRowDxfId="159">
  <autoFilter ref="A3:H23" xr:uid="{866A45BE-6540-4EF0-BAF2-F7191D803F3D}"/>
  <tableColumns count="8">
    <tableColumn id="1" xr3:uid="{47F11234-3378-4F81-900A-EB08ED46DBFF}" name="Simbol cont ERP" dataDxfId="158" totalsRowDxfId="157"/>
    <tableColumn id="2" xr3:uid="{8BC7B480-7F12-4A21-AFF9-CF5C3932EDF7}" name="AccountID"/>
    <tableColumn id="3" xr3:uid="{A9857C87-4B58-4184-925F-F0B8F39CD151}" name="AccountDescription"/>
    <tableColumn id="4" xr3:uid="{8E2ED7FA-AB71-4652-85C8-D8EBFD58ECA0}" name="AccountType"/>
    <tableColumn id="5" xr3:uid="{6B365A17-8E48-4E8E-BC02-08AF0FA3E53B}" name="OpeningDebitBalance" totalsRowFunction="sum" totalsRowDxfId="156"/>
    <tableColumn id="6" xr3:uid="{00376FD2-BB1A-4B40-983C-474B69184D01}" name="OpeningCreditBalance" totalsRowFunction="sum" totalsRowDxfId="155"/>
    <tableColumn id="7" xr3:uid="{01CA5A6A-A546-44C5-90C8-72907C055CB7}" name="ClosingDebitBalance" totalsRowFunction="sum" totalsRowDxfId="154"/>
    <tableColumn id="8" xr3:uid="{616A0EE5-E7E3-4C38-B625-130955964295}" name="ClosingCreditBalance" totalsRowFunction="sum" totalsRowDxfId="15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67A7CA-E84A-4113-9256-CE852927B3F8}" name="Table20" displayName="Table20" ref="A3:F4" totalsRowShown="0" headerRowDxfId="131">
  <autoFilter ref="A3:F4" xr:uid="{0667A7CA-E84A-4113-9256-CE852927B3F8}"/>
  <tableColumns count="6">
    <tableColumn id="1" xr3:uid="{A40797FF-E732-4F56-9968-17DAD9860E08}" name="RegistrationNumber"/>
    <tableColumn id="2" xr3:uid="{74A561A5-10B0-4A92-8697-A48A0928A347}" name="Name"/>
    <tableColumn id="3" xr3:uid="{EBF1000B-0085-4792-A4C1-3014832895E9}" name="City"/>
    <tableColumn id="4" xr3:uid="{C7945BC7-AFA9-4642-A646-CD1862E445D1}" name="Country"/>
    <tableColumn id="5" xr3:uid="{298526C7-22E5-45D3-8A94-F905AA0BACA3}" name="OwnerID"/>
    <tableColumn id="6" xr3:uid="{BF9061B9-0B35-4A9D-AED3-1F0F3DFA0CC6}" name="AccountID"/>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25C82CB-8927-4AC5-818F-8A9D77E91465}" name="Table21" displayName="Table21" ref="A3:AC10" totalsRowShown="0" headerRowDxfId="130">
  <autoFilter ref="A3:AC10" xr:uid="{025C82CB-8927-4AC5-818F-8A9D77E91465}"/>
  <tableColumns count="29">
    <tableColumn id="1" xr3:uid="{984CB203-57C3-48DB-A287-CE34B032E709}" name="AssetID"/>
    <tableColumn id="2" xr3:uid="{BB967EEB-215C-4461-98CF-46FDCA114A82}" name="AccountID" dataDxfId="129"/>
    <tableColumn id="3" xr3:uid="{6CC0BA2A-0FA6-4253-A19A-2FC887AB420E}" name="Description"/>
    <tableColumn id="4" xr3:uid="{84C24B02-6F96-48B7-BF35-D03C34319EB5}" name="SupplierName" dataDxfId="128"/>
    <tableColumn id="5" xr3:uid="{FC1D29D7-8248-4456-A7B5-67C8A6D3532E}" name="SupplierID" dataDxfId="127"/>
    <tableColumn id="6" xr3:uid="{AB331343-07FA-4785-BCAA-AEF562AF8872}" name="City" dataDxfId="126"/>
    <tableColumn id="7" xr3:uid="{2F951E4C-EC76-4126-9A83-EDE23E1995FA}" name="Country" dataDxfId="125"/>
    <tableColumn id="8" xr3:uid="{B4653615-55F3-40AF-8EE5-4F41DE6972A8}" name="DateOfAcquisition" dataDxfId="124"/>
    <tableColumn id="9" xr3:uid="{5C3DB1CE-B221-4B4F-B53A-995FF9A381A1}" name="StartUpDate" dataDxfId="123"/>
    <tableColumn id="10" xr3:uid="{0CA0D5DA-634E-4841-A861-D57C9DB1D8B0}" name="AssetValuationType"/>
    <tableColumn id="11" xr3:uid="{37DB6D51-CFDF-4AFB-958B-F448FAC9E4F0}" name="ValuationClass"/>
    <tableColumn id="12" xr3:uid="{A89ADB9E-5983-4EC8-A349-07B9D28E2E2E}" name="AcquisitionAndProductionCostsBegin"/>
    <tableColumn id="13" xr3:uid="{6E97D95A-F8E4-40BF-9CF0-751EC7F43205}" name="AcquisitionAndProductionCostsEnd"/>
    <tableColumn id="14" xr3:uid="{34A1F85E-4019-4F7A-A0CD-838511830850}" name="InvestmentSupport"/>
    <tableColumn id="15" xr3:uid="{CEC7B17B-2D3C-4911-A8AD-B77AB7B8861E}" name="AssetLifeYear"/>
    <tableColumn id="16" xr3:uid="{B70A614F-345B-4E15-84EC-3322897A8720}" name="AssetLifeMonth"/>
    <tableColumn id="17" xr3:uid="{C155C4BE-3EAF-4FDA-AFE6-2B5D21B9983C}" name="AssetAddition"/>
    <tableColumn id="18" xr3:uid="{B25518A7-10C4-4AFF-8AA6-6BB9C8831CFA}" name="Transfers"/>
    <tableColumn id="19" xr3:uid="{F914B490-74DE-4D7D-88F7-77B0BD625586}" name="AssetDisposal"/>
    <tableColumn id="20" xr3:uid="{64E40D63-0D75-46D0-B1DF-1C33A47A1756}" name="BookValueBegin"/>
    <tableColumn id="21" xr3:uid="{9E5C5390-CC7F-45C9-AEF0-D50B4E2BE0E5}" name="DepreciationMethod"/>
    <tableColumn id="22" xr3:uid="{1082F413-1A8D-4A00-86CE-DD897299DD9C}" name="DepreciationPercentage" dataDxfId="122"/>
    <tableColumn id="23" xr3:uid="{E36CB89F-B599-476A-95CC-F6DDFFD285D6}" name="DepreciationForPeriod"/>
    <tableColumn id="24" xr3:uid="{AF453B71-7CA1-4899-BF10-82B77EE1448F}" name="AppreciationForPeriod"/>
    <tableColumn id="25" xr3:uid="{5D633966-90CA-47B3-8991-7D7FF04916AD}" name="ExtraordinaryDepreciationsForPeriod"/>
    <tableColumn id="28" xr3:uid="{BFAC9C7B-0F98-4113-A300-BBCF850E0D7B}" name="ExtraordinaryDepreciationMethod" dataDxfId="121" dataCellStyle="Comma"/>
    <tableColumn id="29" xr3:uid="{2FD7D883-6CA3-424E-8044-AAE62051CBA2}" name="ExtraordinaryDepreciationAmountForPeriod" dataDxfId="120" dataCellStyle="Comma"/>
    <tableColumn id="26" xr3:uid="{D87E7503-0C4F-4282-A924-1A04F96071AE}" name="AccumulatedDepreciation"/>
    <tableColumn id="27" xr3:uid="{D8C97099-806E-43E7-9044-6A960E7507B2}" name="BookValueEnd"/>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119E68D-D8B2-4F77-A5F7-31368532A3E5}" name="Table30" displayName="Table30" ref="C3:R176" totalsRowShown="0" headerRowDxfId="119" dataDxfId="117" headerRowBorderDxfId="118" tableBorderDxfId="116" totalsRowBorderDxfId="115">
  <autoFilter ref="C3:R176" xr:uid="{3119E68D-D8B2-4F77-A5F7-31368532A3E5}"/>
  <tableColumns count="16">
    <tableColumn id="1" xr3:uid="{BF0236B4-91BA-462B-883A-85C7266641B9}" name="Type" dataDxfId="114"/>
    <tableColumn id="2" xr3:uid="{E833CC93-1CD3-429C-A079-0B57F17A94C6}" name="TransactionID" dataDxfId="113"/>
    <tableColumn id="3" xr3:uid="{28926155-FA9E-43FF-BE54-5B9FEFA26BF5}" name="Period" dataDxfId="112"/>
    <tableColumn id="4" xr3:uid="{6C9D0BC9-2FA3-42A1-9573-44110BAFF87B}" name="PeriodYear" dataDxfId="111"/>
    <tableColumn id="5" xr3:uid="{653DEE8C-A737-4F44-A8A6-B56C642824D5}" name="TransactionDate" dataDxfId="110"/>
    <tableColumn id="11" xr3:uid="{830C6091-BC70-4E7A-8A96-06713839625F}" name="Description" dataDxfId="109"/>
    <tableColumn id="7" xr3:uid="{6C875982-8D99-4484-B0B4-08D679D313A2}" name="SystemEntryDate" dataDxfId="108"/>
    <tableColumn id="6" xr3:uid="{0A318783-3123-4B55-8581-5CBE7505719F}" name="GLPostingDate" dataDxfId="107"/>
    <tableColumn id="8" xr3:uid="{2B4DF505-1199-4967-9FF0-CF28B777F4DC}" name="CustomerID" dataDxfId="106"/>
    <tableColumn id="9" xr3:uid="{0ADEECF7-C729-44F1-AEDD-07800467427B}" name="SupplierID" dataDxfId="105"/>
    <tableColumn id="10" xr3:uid="{7F573A06-906B-47C6-A5C5-5EF416CB04B3}" name="AccountID" dataDxfId="104"/>
    <tableColumn id="12" xr3:uid="{352C20F3-E55B-4135-9E30-D747B4D73A72}" name="DebitAmount" dataDxfId="103"/>
    <tableColumn id="13" xr3:uid="{3AED01C9-6AD4-4D5B-82FB-4558A2F79931}" name="CreditAmount" dataDxfId="102"/>
    <tableColumn id="14" xr3:uid="{46632861-5D67-4B43-B408-B0A33B81A449}" name="TaxType" dataDxfId="101"/>
    <tableColumn id="15" xr3:uid="{3DB7F97C-B8AF-4E88-B4E1-E3CECC409629}" name="TaxCode" dataDxfId="100"/>
    <tableColumn id="16" xr3:uid="{9C2C5B49-60D7-44EE-899D-99E1B3B15F9D}" name="TaxAmount" dataDxfId="99"/>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9B48C80-953A-4AD3-972C-DD2D6C4654E9}" name="Table23" displayName="Table23" ref="A5:AB9" totalsRowShown="0" headerRowDxfId="98" dataDxfId="96" headerRowBorderDxfId="97">
  <autoFilter ref="A5:AB9" xr:uid="{D9B48C80-953A-4AD3-972C-DD2D6C4654E9}"/>
  <tableColumns count="28">
    <tableColumn id="1" xr3:uid="{41DE0321-CA17-4068-A7E0-54D89F6BE5E5}" name="InvoiceNo" dataDxfId="95"/>
    <tableColumn id="2" xr3:uid="{630EBC79-8ECB-4011-8B71-F0CC51D00B6F}" name="CustomerID" dataDxfId="94"/>
    <tableColumn id="3" xr3:uid="{B53915A6-4786-4110-94E3-A7D29ADAA44C}" name="City" dataDxfId="93"/>
    <tableColumn id="4" xr3:uid="{FAEAD3F2-5B41-4635-BAA2-C9A22ED0CBAF}" name="Country" dataDxfId="92"/>
    <tableColumn id="5" xr3:uid="{C24F6408-9850-4414-B6AF-4575603028C5}" name="AccountID" dataDxfId="91"/>
    <tableColumn id="6" xr3:uid="{4B761E8B-19F6-46B8-9C01-A102B8829380}" name="Invoice date" dataDxfId="90"/>
    <tableColumn id="7" xr3:uid="{8D8F03BC-EB8B-4A1B-A1A4-EB8A48CC890B}" name="InvoiceType" dataDxfId="89"/>
    <tableColumn id="9" xr3:uid="{CA678959-C96F-465F-8BE9-6D88107F4B41}" name="Self-billing indicator" dataDxfId="88"/>
    <tableColumn id="11" xr3:uid="{64162DFB-CDD0-4637-8080-6996CD95F652}" name="AccountID2" dataDxfId="87"/>
    <tableColumn id="14" xr3:uid="{1A19EBEA-0BBB-4659-9416-7ADDCFA09701}" name="GoodsServicesID" dataDxfId="86"/>
    <tableColumn id="13" xr3:uid="{D797F956-F7D8-4BB5-81D7-AAE732458941}" name="ProductCode" dataDxfId="85"/>
    <tableColumn id="12" xr3:uid="{B40729CF-622F-4E8E-A797-743305844F3B}" name="ProductDescription" dataDxfId="84"/>
    <tableColumn id="16" xr3:uid="{724B98E8-FE56-415D-997A-065D6C0E7CEB}" name="Quantity" dataDxfId="83"/>
    <tableColumn id="19" xr3:uid="{E7B170C3-3C9D-4833-8D0F-389B4282DED9}" name="InvoiceUOM" dataDxfId="82"/>
    <tableColumn id="20" xr3:uid="{09A49C26-D51C-42C3-AE81-133F94EC0F67}" name="UOMtoUOMBaseConversionFactor" dataDxfId="81"/>
    <tableColumn id="17" xr3:uid="{1164FAAC-EB49-4E53-A09A-58610A414089}" name="UnitPrice" dataDxfId="80"/>
    <tableColumn id="18" xr3:uid="{7E9FB059-1411-465E-9878-0A3F8C107BBA}" name="TaxPointDate" dataDxfId="79"/>
    <tableColumn id="15" xr3:uid="{79C9C770-9AEE-443A-8839-5E1D1BA7CAD4}" name="Description" dataDxfId="78"/>
    <tableColumn id="21" xr3:uid="{8A4F7763-5246-425E-8EB3-CC0842A54420}" name="Amount" dataDxfId="77"/>
    <tableColumn id="22" xr3:uid="{53C18F2C-4BA3-4B53-A546-38DD1EB35FFE}" name="CurrencyCode" dataDxfId="76"/>
    <tableColumn id="23" xr3:uid="{4AEE0A4E-5E43-4E1D-BF59-C92BB50894D0}" name="CurrencyAmount" dataDxfId="75"/>
    <tableColumn id="24" xr3:uid="{0A4860EE-8A96-4667-9A30-D109BD8034F2}" name="ExchangeRate" dataDxfId="74"/>
    <tableColumn id="25" xr3:uid="{65BAB609-CD85-4628-9DDF-3DD38124214F}" name="DebitCreditIndicator" dataDxfId="73"/>
    <tableColumn id="26" xr3:uid="{35309695-99EA-43E2-9561-D15684D2DB8B}" name="TaxType" dataDxfId="72"/>
    <tableColumn id="27" xr3:uid="{610DA895-46D8-45C5-830B-FB6AB75424F1}" name="TaxCode" dataDxfId="71"/>
    <tableColumn id="28" xr3:uid="{177A22A1-8388-4208-B1E9-6C6284298E6F}" name="TaxPercentage" dataDxfId="70"/>
    <tableColumn id="29" xr3:uid="{66E2666D-F0B3-4D32-A45D-02D979AEC751}" name="TaxBase" dataDxfId="69"/>
    <tableColumn id="30" xr3:uid="{2A0BAC9E-C11D-4AAA-90EF-46AAA94C9892}" name="TaxAmount" dataDxfId="68">
      <calculatedColumnFormula>Table23[[#This Row],[TaxBase]]*21%</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9FAA5D5-4B42-4F22-862E-0119D29F2DD8}" name="Table24" displayName="Table24" ref="A5:AB15" totalsRowShown="0" headerRowDxfId="67">
  <autoFilter ref="A5:AB15" xr:uid="{19FAA5D5-4B42-4F22-862E-0119D29F2DD8}"/>
  <tableColumns count="28">
    <tableColumn id="1" xr3:uid="{6CC9DC8D-B5C4-45E4-B9F1-DB8B47CCBAC6}" name="InvoiceNo"/>
    <tableColumn id="2" xr3:uid="{11AC77D0-FCA5-4896-97FA-69B38986053A}" name="SupplierID"/>
    <tableColumn id="3" xr3:uid="{748BFE1E-9EF9-42A6-ADB1-FF26905D1183}" name="City"/>
    <tableColumn id="4" xr3:uid="{2E3CD156-BB2D-4E6C-9FA9-46A8DBB598EC}" name="Country"/>
    <tableColumn id="5" xr3:uid="{BC5522B8-B7EB-44B2-9088-F5CD39120454}" name="AccountID"/>
    <tableColumn id="6" xr3:uid="{C5EC5613-4B38-4ED8-BDE3-119F21376703}" name="Invoice date" dataDxfId="66"/>
    <tableColumn id="7" xr3:uid="{8E78D994-8973-4274-AC3B-C6FD2CB95525}" name="InvoiceType"/>
    <tableColumn id="9" xr3:uid="{6EA8E549-EB06-4CA0-9C23-A3D8F97CEB01}" name="Self-billing indicator"/>
    <tableColumn id="11" xr3:uid="{16803505-420A-4926-A349-A358D1A31DD6}" name="AccountID2"/>
    <tableColumn id="14" xr3:uid="{B40C529F-9753-4B9D-89D7-CAE6450F973C}" name="GoodsServicesID" dataDxfId="65"/>
    <tableColumn id="13" xr3:uid="{0440F434-B220-4AAD-95F4-92E4100A061E}" name="ProductCode" dataDxfId="64"/>
    <tableColumn id="12" xr3:uid="{D2A5D2F1-D64B-44A3-B8ED-F57C88678822}" name="ProductDescription" dataDxfId="63"/>
    <tableColumn id="16" xr3:uid="{9F8865DD-BAE7-4E74-B40F-12A89BEA93AE}" name="Quantity" dataDxfId="62"/>
    <tableColumn id="19" xr3:uid="{3254F522-81D6-4B64-9189-622DE289D736}" name="InvoiceUOM" dataDxfId="61"/>
    <tableColumn id="20" xr3:uid="{54D96AC5-A494-435A-8473-11A780946E5C}" name="UOMtoUOMBaseConversionFactor" dataDxfId="60"/>
    <tableColumn id="17" xr3:uid="{E29699CC-800C-44C8-91D1-A3DD1FD1F8A0}" name="UnitPrice" dataCellStyle="Comma"/>
    <tableColumn id="18" xr3:uid="{16A740E9-F51D-4773-A9CA-7F343D6CD573}" name="TaxPointDate" dataDxfId="59"/>
    <tableColumn id="15" xr3:uid="{61C6E711-B872-45A7-9461-2049B8E9AFE3}" name="Description"/>
    <tableColumn id="21" xr3:uid="{31132084-4D35-4A70-BCC0-B44E49380433}" name="Amount" dataCellStyle="Comma"/>
    <tableColumn id="22" xr3:uid="{8E5100D2-4BEF-4CE8-BB36-7FAC9B33F450}" name="CurrencyCode"/>
    <tableColumn id="23" xr3:uid="{0E97F738-E18F-4C89-99EA-19F6EBF5DC1C}" name="CurrencyAmount" dataCellStyle="Comma"/>
    <tableColumn id="24" xr3:uid="{1D1E1F0C-C7C5-4B0A-883E-772DA17FDD4C}" name="ExchangeRate" dataDxfId="58"/>
    <tableColumn id="25" xr3:uid="{451F4301-CF0E-4AF2-B7F1-DE523C2BF465}" name="DebitCreditIndicator"/>
    <tableColumn id="26" xr3:uid="{592D12DC-8713-478F-BAF0-88604474DCCA}" name="TaxType"/>
    <tableColumn id="27" xr3:uid="{040F8D14-9113-47C7-8D22-1244E075E1DA}" name="TaxCode"/>
    <tableColumn id="28" xr3:uid="{51D27DCB-D5EB-4B19-9B4A-A5986BE23E53}" name="TaxPercentage" dataDxfId="57"/>
    <tableColumn id="29" xr3:uid="{80373F59-F3D6-44A0-AC13-5AA7675EB482}" name="TaxBase" dataDxfId="56"/>
    <tableColumn id="30" xr3:uid="{50F3A2AF-DB57-4710-A0E7-AD1E7313DEA1}" name="TaxAmount" dataCellStyle="Comma">
      <calculatedColumnFormula>Table24[[#This Row],[TaxPercentage]]*Table24[[#This Row],[TaxBase]]</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05A24D-709A-4B12-8C59-3FA5337DA23C}" name="Table25" displayName="Table25" ref="A4:P15" totalsRowShown="0" headerRowDxfId="55">
  <autoFilter ref="A4:P15" xr:uid="{F705A24D-709A-4B12-8C59-3FA5337DA23C}"/>
  <tableColumns count="16">
    <tableColumn id="1" xr3:uid="{0AE54DC7-DF73-45A6-9BD4-D567879BDFC0}" name="Payment ref no." dataDxfId="54"/>
    <tableColumn id="20" xr3:uid="{A0D29003-9C49-4A13-B841-90940B7B5A34}" name="Transaction Date" dataDxfId="53"/>
    <tableColumn id="21" xr3:uid="{9200A366-9A10-4CB2-92DC-D6E712363F4A}" name="PaymentMethod" dataDxfId="52"/>
    <tableColumn id="18" xr3:uid="{0ECBD8FC-58E0-4A80-9B55-3110EFA406DE}" name="PaymentMechanism" dataDxfId="51"/>
    <tableColumn id="22" xr3:uid="{6858FDBD-DEE0-4138-9BDE-7BFC1E45BEA0}" name="Description" dataDxfId="50"/>
    <tableColumn id="4" xr3:uid="{0372D719-8E4F-472D-A3E2-0A9178E68613}" name="AccountID"/>
    <tableColumn id="7" xr3:uid="{A3A09157-963A-43FB-9A5B-E014B7AA6844}" name="CustomerID"/>
    <tableColumn id="8" xr3:uid="{AEEF6914-D4F2-408C-8021-3BC59A3997A3}" name="SupplierID"/>
    <tableColumn id="11" xr3:uid="{072BAE78-BC50-499C-826D-794B5A90DD95}" name="DebitCreditIndicator" dataDxfId="49"/>
    <tableColumn id="12" xr3:uid="{793A1E17-83C7-4A5C-A9DA-7CEF2D239AA2}" name="Amount"/>
    <tableColumn id="14" xr3:uid="{906EDD96-2EC3-4C2F-990D-D50C30661890}" name="Currency Code" dataDxfId="48"/>
    <tableColumn id="13" xr3:uid="{8A68C41D-665F-4D6F-BB77-6A9876C7E0DC}" name="CurrencyAmount" dataDxfId="47"/>
    <tableColumn id="6" xr3:uid="{73CFAA99-F71A-40FE-B153-AD29B9FDF73E}" name="Exchange Rate" dataDxfId="46"/>
    <tableColumn id="15" xr3:uid="{7B5AE16E-AF9C-46F6-BA45-91D5732FECF5}" name="TaxType"/>
    <tableColumn id="16" xr3:uid="{5216D4AC-E3F7-484D-B509-B104BC126A31}" name="TaxCode"/>
    <tableColumn id="23" xr3:uid="{A46A43C8-E7D7-4AB9-BBB3-0D32F597370C}" name="TaxAmount"/>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2426A17-C5F0-47AE-961E-3AE077902846}" name="Table27" displayName="Table27" ref="A3:P30" totalsRowShown="0" headerRowDxfId="45" dataDxfId="44">
  <autoFilter ref="A3:P30" xr:uid="{52426A17-C5F0-47AE-961E-3AE077902846}"/>
  <tableColumns count="16">
    <tableColumn id="1" xr3:uid="{CBF17EDF-2AC5-4B75-917A-1A0E0D755E67}" name="Movement reference" dataDxfId="43"/>
    <tableColumn id="2" xr3:uid="{FF7443B4-5AED-4F38-BDB4-D3DEB018AD79}" name="Movement date" dataDxfId="42"/>
    <tableColumn id="3" xr3:uid="{BF9F4065-8784-48D1-A05B-C5DC292BCB05}" name="Movement type" dataDxfId="41"/>
    <tableColumn id="16" xr3:uid="{DC5D3EB3-B372-4822-9F09-7A3A20FE0FD7}" name="Movement subtype"/>
    <tableColumn id="4" xr3:uid="{7BBCC257-D429-45AF-AC1B-50116926BBFA}" name="Document type" dataDxfId="40"/>
    <tableColumn id="5" xr3:uid="{F27E0BA4-FC60-4A11-839A-F7232B3DCCD2}" name="Document number" dataDxfId="39"/>
    <tableColumn id="6" xr3:uid="{55DDC10A-361E-4B7E-BAEB-430E0D04E93B}" name="Line number" dataDxfId="38"/>
    <tableColumn id="7" xr3:uid="{1E746A8B-E491-42A6-90A2-6C82C7513589}" name="AccountID" dataDxfId="37"/>
    <tableColumn id="8" xr3:uid="{C4E98E77-B562-477B-83D3-346A21749286}" name="TransactionID" dataDxfId="36"/>
    <tableColumn id="9" xr3:uid="{6175CD86-6724-468A-A059-1C07BF109895}" name="CustomerID" dataDxfId="35"/>
    <tableColumn id="10" xr3:uid="{A47E87A6-B4E2-486B-9416-55BF8DE965C3}" name="SupplierID" dataDxfId="34"/>
    <tableColumn id="11" xr3:uid="{948D9ABE-E187-450E-870C-4728F5F03F12}" name="Product code" dataDxfId="33"/>
    <tableColumn id="12" xr3:uid="{3E6E2FC3-1B83-4B18-870D-A8F57ADC3112}" name="Quantity" dataDxfId="32"/>
    <tableColumn id="13" xr3:uid="{8C465029-1F73-45CE-9A2A-832056C589DE}" name="UnitOfMeasure" dataDxfId="31"/>
    <tableColumn id="14" xr3:uid="{7D03AF20-2202-4A68-9D56-32B5293C7C56}" name="UOMToUOMPhysicalStockConversion" dataDxfId="30"/>
    <tableColumn id="15" xr3:uid="{9E5E10DB-3E1B-4504-948D-8DFB31DD68BF}" name="Book value" dataDxfId="29"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9FD215C-0864-4BC2-A222-F6641AD6372A}" name="Table28" displayName="Table28" ref="A3:N25" totalsRowShown="0" headerRowDxfId="28" dataDxfId="27">
  <autoFilter ref="A3:N25" xr:uid="{89FD215C-0864-4BC2-A222-F6641AD6372A}"/>
  <tableColumns count="14">
    <tableColumn id="1" xr3:uid="{E9AF1C91-DCDD-4B24-9D7C-304E5AEB0D5E}" name="AssetTransactionID" dataDxfId="26"/>
    <tableColumn id="14" xr3:uid="{A82B419F-DCE4-4A51-922A-3A9884BD9F84}" name="AssetID" dataDxfId="25"/>
    <tableColumn id="2" xr3:uid="{7EA93EC5-3D3A-471F-874B-52550DF15CC3}" name="AssetTransactionType" dataDxfId="24"/>
    <tableColumn id="3" xr3:uid="{E40FE16F-D021-4F30-99AD-0809D3A09377}" name="Description" dataDxfId="23"/>
    <tableColumn id="4" xr3:uid="{AE12EB5D-322B-4319-B216-06A83B70E10E}" name="AssetTransactionDate" dataDxfId="22"/>
    <tableColumn id="5" xr3:uid="{FD30B462-AF2A-422E-8602-A60914200B2C}" name="SupplierName" dataDxfId="21"/>
    <tableColumn id="6" xr3:uid="{C5BA9D68-F2D3-4669-84FA-AE6A4E89CF9D}" name="SupplierID" dataDxfId="20"/>
    <tableColumn id="7" xr3:uid="{1FB7334E-13F6-47B2-B029-101BEB26E8E8}" name="City" dataDxfId="19"/>
    <tableColumn id="8" xr3:uid="{0F056434-6EB4-4E7E-89BF-73B97609C255}" name="Country" dataDxfId="18"/>
    <tableColumn id="9" xr3:uid="{7588E47D-5995-4FFE-856A-901E4FCB2FC1}" name="TransactionID" dataDxfId="17"/>
    <tableColumn id="10" xr3:uid="{8E11B520-FDB7-481A-8803-D2C1F43A1D75}" name="AssetValuationType" dataDxfId="16"/>
    <tableColumn id="11" xr3:uid="{1E0FF55B-E343-4A15-A1A2-E77E70E81F79}" name="AcquisitionAndProductionCostOnTransaction" dataDxfId="15"/>
    <tableColumn id="12" xr3:uid="{848C2D8F-AE8D-4C0A-B272-D296D6A18158}" name="BookValueOnTransaction" dataDxfId="14"/>
    <tableColumn id="13" xr3:uid="{2B2C9820-546B-4C23-A4AE-F037BF297A9B}" name="AssetTransactionAmount" dataDxfId="1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F5EF46-7BD4-4C2A-B483-347B60764D7E}" name="Table1" displayName="Table1" ref="A1:K970" totalsRowShown="0" headerRowDxfId="12" dataDxfId="11">
  <autoFilter ref="A1:K970" xr:uid="{23F5EF46-7BD4-4C2A-B483-347B60764D7E}"/>
  <tableColumns count="11">
    <tableColumn id="1" xr3:uid="{029C6D5E-0FAA-4445-8329-368688D7F881}" name="D300" dataDxfId="10"/>
    <tableColumn id="2" xr3:uid="{90229550-6E3D-450F-AB03-0D04E15BBF65}" name="D301" dataDxfId="9"/>
    <tableColumn id="3" xr3:uid="{BE6349F9-D942-452C-B91C-97ED946C4DBC}" name="D311" dataDxfId="8"/>
    <tableColumn id="4" xr3:uid="{CE2915F6-BB49-4E60-A0E2-A88B1BDEBC02}" name="D398" dataDxfId="7"/>
    <tableColumn id="6" xr3:uid="{1ADEF6BF-9A9F-41E3-BF03-339DD0508327}" name="Cod taxă in SAF-T (TaxCode)" dataDxfId="6"/>
    <tableColumn id="7" xr3:uid="{3DF44A2A-2A76-47D4-9EDE-73F0D0F1A82E}" name="x - Inactiv" dataDxfId="5"/>
    <tableColumn id="8" xr3:uid="{A315446A-E8D9-43D6-8A32-3D1F8CA60439}" name="Cod taxa" dataDxfId="4"/>
    <tableColumn id="9" xr3:uid="{3FFEAE87-34D0-455E-831C-45B7E4DD39B5}" name="Descriere cod (RO)" dataDxfId="3"/>
    <tableColumn id="10" xr3:uid="{A293B50F-FA7A-42FD-B9F7-E9218050D0B9}" name="Code description (EN)" dataDxfId="2"/>
    <tableColumn id="11" xr3:uid="{577A6F67-085B-4B53-9958-EAE8E1664621}" name="Cote TVA (%)" dataDxfId="1"/>
    <tableColumn id="5" xr3:uid="{5369364D-6DE6-4763-A34C-9B72422627F3}" name="Categorie"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2AF5DA-8DE0-442C-A3EA-A06DC5378FE0}" name="Table9" displayName="Table9" ref="A4:L7" totalsRowShown="0" headerRowDxfId="152">
  <autoFilter ref="A4:L7" xr:uid="{662AF5DA-8DE0-442C-A3EA-A06DC5378FE0}"/>
  <tableColumns count="12">
    <tableColumn id="1" xr3:uid="{BF3E73CF-B4CE-44AF-BCD8-4CC52CD2E0D3}" name="RegistrationNumber"/>
    <tableColumn id="2" xr3:uid="{B7841442-13EB-4D07-B0A7-6FA35D6092A9}" name="Name"/>
    <tableColumn id="3" xr3:uid="{DD811CA4-B6AA-41D3-89B0-10C69A2DE417}" name="City"/>
    <tableColumn id="4" xr3:uid="{B59E802D-F36D-4458-AEEE-7C55FBA26FD7}" name="Country"/>
    <tableColumn id="5" xr3:uid="{2F6EB655-FC20-42C5-98BA-E383FD999032}" name="Tip partener" dataDxfId="151"/>
    <tableColumn id="6" xr3:uid="{5881D81F-C9EA-4269-B8D6-B860C16AFAC1}" name="CustomerID"/>
    <tableColumn id="7" xr3:uid="{6B7C3338-47B5-466E-A8E3-471FB729891D}" name="Cont contabil Client " dataDxfId="150"/>
    <tableColumn id="8" xr3:uid="{E3387194-45F7-4318-8855-203289964B45}" name="AccountID"/>
    <tableColumn id="9" xr3:uid="{1BFCDF2A-C7FF-42EF-AEE8-EAC7B979C7EC}" name="OpeningDebitBalance"/>
    <tableColumn id="10" xr3:uid="{CAA1CDAD-1B5C-46CB-8E64-BC968D4184B2}" name="OpeningCreditBalance"/>
    <tableColumn id="11" xr3:uid="{462C4985-DB3A-4227-AF49-6F48C9CA40EB}" name="ClosingDebitBalance"/>
    <tableColumn id="12" xr3:uid="{D4481472-70BA-43AA-A9C8-A943B365FABC}" name="ClosingCreditBalanc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4EC90B2-5BE5-4A51-BC13-EDE27D47EE0F}" name="Table11" displayName="Table11" ref="A4:L8" totalsRowShown="0" headerRowDxfId="149">
  <autoFilter ref="A4:L8" xr:uid="{24EC90B2-5BE5-4A51-BC13-EDE27D47EE0F}"/>
  <tableColumns count="12">
    <tableColumn id="1" xr3:uid="{C1926B3B-86BB-407B-986D-D7C9F2D3F1F3}" name="RegistrationNumber"/>
    <tableColumn id="2" xr3:uid="{C437B43D-C482-48E7-A083-90103ED3AE1A}" name="Name"/>
    <tableColumn id="3" xr3:uid="{3DC0C463-CF0F-44C5-AE17-E2D72AB5FC50}" name="City"/>
    <tableColumn id="4" xr3:uid="{C5E31276-147F-4D7B-B738-FABF3694924D}" name="Country"/>
    <tableColumn id="5" xr3:uid="{7546C412-E923-4D97-B8CA-3DA090D32097}" name="Tip partener" dataDxfId="148"/>
    <tableColumn id="6" xr3:uid="{4710DF3B-E994-4770-88CE-8C6D78569899}" name="SupplierID"/>
    <tableColumn id="7" xr3:uid="{08ED8885-55F9-4D89-90BF-D77D972E95CB}" name="Cont contabil Furnizor" dataDxfId="147"/>
    <tableColumn id="8" xr3:uid="{4585538A-7D57-44CF-9976-1044471C4224}" name="AccountID"/>
    <tableColumn id="9" xr3:uid="{8E3765B9-5466-4682-9D4D-B7B39A712F94}" name="OpeningDebitBalance"/>
    <tableColumn id="10" xr3:uid="{029711C2-C933-49DF-B389-AE459DCE890A}" name="OpeningCreditBalance"/>
    <tableColumn id="11" xr3:uid="{42D32084-5D64-424C-BF5B-2AAC0E9C0C7D}" name="ClosingDebitBalance"/>
    <tableColumn id="12" xr3:uid="{5B09EBB6-B12F-4457-996D-D440867F26A7}" name="ClosingCreditBalanc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82DD5E6-2302-4D72-B028-3AF8EC0D6230}" name="Table13" displayName="Table13" ref="A3:H18" totalsRowShown="0" headerRowDxfId="146">
  <autoFilter ref="A3:H18" xr:uid="{D82DD5E6-2302-4D72-B028-3AF8EC0D6230}"/>
  <tableColumns count="8">
    <tableColumn id="1" xr3:uid="{B6777C22-2079-422C-BE00-E79B51145ABD}" name="TaxType"/>
    <tableColumn id="2" xr3:uid="{EC6319BB-E9CA-4B04-9555-5B4A6614E2E2}" name="Description"/>
    <tableColumn id="3" xr3:uid="{C2A5818B-B817-4B36-8F0D-7401D298370A}" name="TaxCode"/>
    <tableColumn id="4" xr3:uid="{4923D69C-D41B-4FC8-95CA-8A73AC298749}" name="Description2" dataDxfId="145"/>
    <tableColumn id="5" xr3:uid="{BB93907B-8709-480D-9162-B7E84ED3A1D6}" name="TaxPercentage"/>
    <tableColumn id="8" xr3:uid="{11CC4CDB-ECDA-4AD3-A9A3-FF27FF78ED7F}" name="FlatTaxRate" dataDxfId="144"/>
    <tableColumn id="6" xr3:uid="{3D675B15-7DD9-4718-B96D-44241B7763EC}" name="BaseRate"/>
    <tableColumn id="7" xr3:uid="{7AEDF1CA-068B-4DD4-A50E-B38BBBF8D163}" name="Countr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8908B8F-6F5F-41CA-AFC3-9F331162A0CB}" name="Table14" displayName="Table14" ref="A2:C9" totalsRowShown="0" headerRowDxfId="143" dataDxfId="142">
  <autoFilter ref="A2:C9" xr:uid="{88908B8F-6F5F-41CA-AFC3-9F331162A0CB}"/>
  <tableColumns count="3">
    <tableColumn id="1" xr3:uid="{7241F207-DC82-4AF4-84C7-FD24DE860D1F}" name="Unitate de masura ERP" dataDxfId="141"/>
    <tableColumn id="2" xr3:uid="{E621F2FB-CFED-4317-BD2E-83F63D32C233}" name="UnitOfMeasure" dataDxfId="140"/>
    <tableColumn id="3" xr3:uid="{D898C023-334E-4073-BF8A-E2F5B58C6E5F}" name="Description" dataDxfId="13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804BE3-5039-459C-8333-59EBC8E5EE4C}" name="Table16" displayName="Table16" ref="A3:D8" totalsRowShown="0" headerRowDxfId="138">
  <autoFilter ref="A3:D8" xr:uid="{2D804BE3-5039-459C-8333-59EBC8E5EE4C}"/>
  <tableColumns count="4">
    <tableColumn id="1" xr3:uid="{4B9C55E1-DB66-4B76-BF26-01461AAB5E9D}" name="AnalysisType"/>
    <tableColumn id="2" xr3:uid="{95EEEBF3-6DBF-482C-9E04-D452941CC130}" name="AnalysisTypeDescription"/>
    <tableColumn id="3" xr3:uid="{FCA1F3CE-5552-47D6-879C-447BE19EFDE4}" name="AnalysisID"/>
    <tableColumn id="4" xr3:uid="{7518664C-E83B-43E1-A8C7-7834E9C9EDC8}" name="AnalysisID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6157B2-3224-434F-A9F3-6B565385B7E2}" name="Table17" displayName="Table17" ref="A3:B22" totalsRowShown="0" headerRowDxfId="137">
  <autoFilter ref="A3:B22" xr:uid="{9E6157B2-3224-434F-A9F3-6B565385B7E2}"/>
  <tableColumns count="2">
    <tableColumn id="1" xr3:uid="{74D77AED-4346-4790-B859-C7BF037E4CEF}" name="MovementType"/>
    <tableColumn id="2" xr3:uid="{452039F7-2D06-4D70-96BC-A7D002CD9FE1}" name="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74FEC0E-A2CD-4A68-BB91-89E99B622B89}" name="Table18" displayName="Table18" ref="A3:I20" totalsRowShown="0" headerRowDxfId="136">
  <autoFilter ref="A3:I20" xr:uid="{674FEC0E-A2CD-4A68-BB91-89E99B622B89}"/>
  <tableColumns count="9">
    <tableColumn id="1" xr3:uid="{F07EC193-343E-4715-B1ED-5BC0CD7A87E0}" name="ProductCode"/>
    <tableColumn id="2" xr3:uid="{E1CDDD4A-D53D-4A22-93A7-5107FDC24961}" name="GoodsServices ID" dataDxfId="135"/>
    <tableColumn id="3" xr3:uid="{12D75766-55C8-4982-83F8-9538158EE811}" name="Description"/>
    <tableColumn id="4" xr3:uid="{F7DB3954-9F86-4E21-B4D6-98F38F62B5EB}" name="ProductCommodityCode"/>
    <tableColumn id="5" xr3:uid="{25657337-2DAA-47D1-82B2-BF3A849B5A08}" name="ValuationMethod" dataDxfId="134"/>
    <tableColumn id="6" xr3:uid="{B8AD9BD2-C6D4-4503-B22D-FCF0C2200343}" name="ERP" dataDxfId="133"/>
    <tableColumn id="7" xr3:uid="{5E6B0CF8-17DD-4E04-B2A2-F7E9CDBF9FF4}" name="UOMBase"/>
    <tableColumn id="8" xr3:uid="{4C9ACE00-1DAB-4924-B2AD-DEF664A4DA75}" name="UOMStandard"/>
    <tableColumn id="9" xr3:uid="{DEA8CE52-FB2E-43D9-9E80-6FAAD451122F}" name="UOMToUOMBaseConversionFactor"/>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5789354-4B6F-4949-9768-1D217AF35AD9}" name="Table19" displayName="Table19" ref="A3:N20" totalsRowShown="0" headerRowDxfId="132">
  <autoFilter ref="A3:N20" xr:uid="{B5789354-4B6F-4949-9768-1D217AF35AD9}"/>
  <tableColumns count="14">
    <tableColumn id="1" xr3:uid="{1AFED9BB-BB9E-4FE2-90B2-469D92080DB3}" name="WarehouseID"/>
    <tableColumn id="2" xr3:uid="{AE20B74B-ADBC-49DD-A9AB-691071D89142}" name="ProductCode"/>
    <tableColumn id="3" xr3:uid="{7FECC7E5-D99E-4C15-BDEB-297E36D7DC04}" name="ProductType"/>
    <tableColumn id="4" xr3:uid="{9E0F5928-2DDF-4C06-856A-804360BDD092}" name="StockAccountCommodityCode"/>
    <tableColumn id="6" xr3:uid="{EEA05335-4F59-495E-916B-D874123C82EB}" name="OwnerID"/>
    <tableColumn id="7" xr3:uid="{0C35FED2-FB8B-4BE3-BBBF-6283E469DAB3}" name="UOMPhysicalStock"/>
    <tableColumn id="8" xr3:uid="{6BC3E7DD-5E60-4F42-B55C-272CAB7681C8}" name="UOMToUOMBaseConversionFactor"/>
    <tableColumn id="9" xr3:uid="{BFFCFF68-7781-4132-BD6B-46C5C17CE63F}" name="UnitPrice"/>
    <tableColumn id="10" xr3:uid="{511C5CBD-27F2-479F-8A30-3B0C0FD1FF93}" name="OpeningStockQuantity"/>
    <tableColumn id="11" xr3:uid="{E99D3661-FE60-40E0-A8D0-80FBF28218EA}" name="OpeningStockValue"/>
    <tableColumn id="12" xr3:uid="{99EFDC13-F09A-4654-9736-45EBCC36AB4C}" name="ClosingStockQuantity"/>
    <tableColumn id="13" xr3:uid="{739D7340-20F5-4912-99FB-A68C22A70795}" name="ClosingStockValue"/>
    <tableColumn id="14" xr3:uid="{74649788-CAFF-4BA1-9B9F-CD29D53C798E}" name="StockCharacteristics"/>
    <tableColumn id="15" xr3:uid="{DA65BDFD-F9EF-4027-AA88-5246AF037004}" name="StockCharacteristicVal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8.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9.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10.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11.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7.xml"/><Relationship Id="rId4"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3.xml"/><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table" Target="../tables/table14.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0.vml"/><Relationship Id="rId1" Type="http://schemas.openxmlformats.org/officeDocument/2006/relationships/printerSettings" Target="../printerSettings/printerSettings3.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1.vml"/><Relationship Id="rId1" Type="http://schemas.openxmlformats.org/officeDocument/2006/relationships/drawing" Target="../drawings/drawing2.xml"/><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table" Target="../tables/table17.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static.anaf.ro/static/10/Anaf/Informatii_R/cazuri_de_utilizare_recomandari.xlsx" TargetMode="Externa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4.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C79E-F89B-4E67-912E-79BDDFFE8AA2}">
  <dimension ref="A1:F26"/>
  <sheetViews>
    <sheetView zoomScale="130" zoomScaleNormal="130" workbookViewId="0">
      <pane ySplit="1" topLeftCell="A2" activePane="bottomLeft" state="frozen"/>
      <selection pane="bottomLeft" activeCell="A2" sqref="A2"/>
    </sheetView>
  </sheetViews>
  <sheetFormatPr defaultRowHeight="14.5"/>
  <cols>
    <col min="1" max="1" width="55.453125" customWidth="1"/>
    <col min="2" max="2" width="16.453125" customWidth="1"/>
    <col min="3" max="3" width="14.453125" hidden="1" customWidth="1"/>
    <col min="4" max="6" width="14.453125" customWidth="1"/>
    <col min="7" max="7" width="12.54296875" customWidth="1"/>
  </cols>
  <sheetData>
    <row r="1" spans="1:6" ht="73.5" customHeight="1" thickBot="1">
      <c r="A1" s="174" t="s">
        <v>21</v>
      </c>
      <c r="B1" s="215" t="s">
        <v>1592</v>
      </c>
      <c r="C1" s="215" t="s">
        <v>1591</v>
      </c>
      <c r="D1" s="215" t="s">
        <v>1590</v>
      </c>
      <c r="E1" s="215" t="s">
        <v>1593</v>
      </c>
      <c r="F1" s="215" t="s">
        <v>1594</v>
      </c>
    </row>
    <row r="2" spans="1:6">
      <c r="A2" s="91" t="s">
        <v>1</v>
      </c>
      <c r="B2" s="2" t="s">
        <v>20</v>
      </c>
      <c r="C2" s="2" t="s">
        <v>20</v>
      </c>
      <c r="D2" s="2" t="s">
        <v>20</v>
      </c>
      <c r="E2" s="2" t="s">
        <v>20</v>
      </c>
      <c r="F2" s="2" t="s">
        <v>20</v>
      </c>
    </row>
    <row r="3" spans="1:6">
      <c r="A3" s="1" t="s">
        <v>2</v>
      </c>
      <c r="B3" s="2"/>
      <c r="C3" s="2"/>
      <c r="D3" s="2"/>
      <c r="E3" s="2"/>
      <c r="F3" s="2"/>
    </row>
    <row r="4" spans="1:6">
      <c r="A4" s="91" t="s">
        <v>3</v>
      </c>
      <c r="B4" s="2" t="s">
        <v>20</v>
      </c>
      <c r="C4" s="2"/>
      <c r="D4" s="2"/>
      <c r="E4" s="2" t="s">
        <v>20</v>
      </c>
      <c r="F4" s="2" t="s">
        <v>20</v>
      </c>
    </row>
    <row r="5" spans="1:6">
      <c r="A5" s="91" t="s">
        <v>4</v>
      </c>
      <c r="B5" s="2" t="s">
        <v>20</v>
      </c>
      <c r="C5" s="2"/>
      <c r="D5" s="2"/>
      <c r="E5" s="2"/>
      <c r="F5" s="2"/>
    </row>
    <row r="6" spans="1:6">
      <c r="A6" s="91" t="s">
        <v>5</v>
      </c>
      <c r="B6" s="2" t="s">
        <v>20</v>
      </c>
      <c r="C6" s="2"/>
      <c r="D6" s="2"/>
      <c r="E6" s="2"/>
      <c r="F6" s="2"/>
    </row>
    <row r="7" spans="1:6">
      <c r="A7" s="91" t="s">
        <v>6</v>
      </c>
      <c r="B7" s="2" t="s">
        <v>20</v>
      </c>
      <c r="C7" s="2" t="s">
        <v>20</v>
      </c>
      <c r="D7" s="2" t="s">
        <v>20</v>
      </c>
      <c r="E7" s="2" t="s">
        <v>20</v>
      </c>
      <c r="F7" s="2"/>
    </row>
    <row r="8" spans="1:6">
      <c r="A8" s="91" t="s">
        <v>7</v>
      </c>
      <c r="B8" s="2" t="s">
        <v>20</v>
      </c>
      <c r="C8" s="2" t="s">
        <v>20</v>
      </c>
      <c r="D8" s="2" t="s">
        <v>20</v>
      </c>
      <c r="E8" s="2" t="s">
        <v>20</v>
      </c>
      <c r="F8" s="2"/>
    </row>
    <row r="9" spans="1:6">
      <c r="A9" s="91" t="s">
        <v>8</v>
      </c>
      <c r="B9" s="2" t="s">
        <v>20</v>
      </c>
      <c r="C9" s="2"/>
      <c r="D9" s="2"/>
      <c r="E9" s="2" t="s">
        <v>20</v>
      </c>
      <c r="F9" s="2" t="s">
        <v>20</v>
      </c>
    </row>
    <row r="10" spans="1:6">
      <c r="A10" s="91" t="s">
        <v>15</v>
      </c>
      <c r="B10" s="2"/>
      <c r="C10" s="2"/>
      <c r="D10" s="2"/>
      <c r="E10" s="2" t="s">
        <v>20</v>
      </c>
      <c r="F10" s="2"/>
    </row>
    <row r="11" spans="1:6">
      <c r="A11" s="91" t="s">
        <v>9</v>
      </c>
      <c r="B11" s="2" t="s">
        <v>20</v>
      </c>
      <c r="C11" s="2" t="s">
        <v>20</v>
      </c>
      <c r="D11" s="2" t="s">
        <v>20</v>
      </c>
      <c r="E11" s="2" t="s">
        <v>20</v>
      </c>
      <c r="F11" s="2"/>
    </row>
    <row r="12" spans="1:6">
      <c r="A12" s="91" t="s">
        <v>16</v>
      </c>
      <c r="B12" s="2"/>
      <c r="C12" s="2"/>
      <c r="D12" s="2"/>
      <c r="E12" s="2" t="s">
        <v>20</v>
      </c>
      <c r="F12" s="2"/>
    </row>
    <row r="13" spans="1:6">
      <c r="A13" s="91" t="s">
        <v>17</v>
      </c>
      <c r="B13" s="2"/>
      <c r="C13" s="2"/>
      <c r="D13" s="2"/>
      <c r="E13" s="2" t="s">
        <v>20</v>
      </c>
      <c r="F13" s="2"/>
    </row>
    <row r="14" spans="1:6">
      <c r="A14" s="91" t="s">
        <v>18</v>
      </c>
      <c r="B14" s="2"/>
      <c r="C14" s="2"/>
      <c r="D14" s="2"/>
      <c r="E14" s="2"/>
      <c r="F14" s="2" t="s">
        <v>20</v>
      </c>
    </row>
    <row r="15" spans="1:6">
      <c r="A15" s="176" t="s">
        <v>10</v>
      </c>
      <c r="B15" s="2" t="s">
        <v>20</v>
      </c>
      <c r="C15" s="2"/>
      <c r="D15" s="2"/>
      <c r="E15" s="2"/>
      <c r="F15" s="2"/>
    </row>
    <row r="16" spans="1:6">
      <c r="A16" s="1" t="s">
        <v>11</v>
      </c>
      <c r="B16" s="2"/>
      <c r="C16" s="2"/>
      <c r="D16" s="2"/>
      <c r="E16" s="2"/>
      <c r="F16" s="2"/>
    </row>
    <row r="17" spans="1:6">
      <c r="A17" s="91" t="s">
        <v>12</v>
      </c>
      <c r="B17" s="2" t="s">
        <v>20</v>
      </c>
      <c r="C17" s="2" t="s">
        <v>20</v>
      </c>
      <c r="D17" s="2" t="s">
        <v>20</v>
      </c>
      <c r="E17" s="2"/>
      <c r="F17" s="2"/>
    </row>
    <row r="18" spans="1:6">
      <c r="A18" s="91" t="s">
        <v>13</v>
      </c>
      <c r="B18" s="2" t="s">
        <v>20</v>
      </c>
      <c r="C18" s="2" t="s">
        <v>20</v>
      </c>
      <c r="D18" s="2" t="s">
        <v>20</v>
      </c>
      <c r="E18" s="2"/>
      <c r="F18" s="2"/>
    </row>
    <row r="19" spans="1:6">
      <c r="A19" s="91" t="s">
        <v>14</v>
      </c>
      <c r="B19" s="2" t="s">
        <v>20</v>
      </c>
      <c r="C19" s="2"/>
      <c r="D19" s="2"/>
      <c r="E19" s="2"/>
      <c r="F19" s="2"/>
    </row>
    <row r="20" spans="1:6">
      <c r="A20" s="91" t="s">
        <v>19</v>
      </c>
      <c r="B20" s="2"/>
      <c r="C20" s="2"/>
      <c r="D20" s="2"/>
      <c r="E20" s="2" t="s">
        <v>20</v>
      </c>
      <c r="F20" s="2"/>
    </row>
    <row r="21" spans="1:6">
      <c r="A21" s="91" t="s">
        <v>455</v>
      </c>
      <c r="B21" s="2"/>
      <c r="C21" s="2"/>
      <c r="D21" s="2"/>
      <c r="E21" s="2"/>
      <c r="F21" s="2" t="s">
        <v>20</v>
      </c>
    </row>
    <row r="22" spans="1:6">
      <c r="A22" s="91"/>
      <c r="B22" s="2"/>
      <c r="C22" s="2"/>
      <c r="D22" s="2"/>
      <c r="E22" s="2"/>
      <c r="F22" s="2"/>
    </row>
    <row r="23" spans="1:6" ht="15" thickBot="1">
      <c r="A23" s="175" t="s">
        <v>1506</v>
      </c>
      <c r="B23" s="2"/>
      <c r="C23" s="2"/>
      <c r="D23" s="2"/>
      <c r="E23" s="2"/>
      <c r="F23" s="2"/>
    </row>
    <row r="24" spans="1:6">
      <c r="A24" s="91" t="s">
        <v>1587</v>
      </c>
    </row>
    <row r="25" spans="1:6">
      <c r="A25" s="91" t="s">
        <v>1504</v>
      </c>
    </row>
    <row r="26" spans="1:6">
      <c r="A26" s="91" t="s">
        <v>1505</v>
      </c>
    </row>
  </sheetData>
  <hyperlinks>
    <hyperlink ref="A4" location="'2.1'!A1" display="2.1 GeneralLedgerAccounts [Conturile contabile - Registrul Jurnal]" xr:uid="{F16C3A52-6747-4960-8609-D2802857728F}"/>
    <hyperlink ref="A5" location="'2.3'!A1" display="2.3 Customers [Clienți]" xr:uid="{9C98DAAA-D0D8-498E-A833-FF6727107D19}"/>
    <hyperlink ref="A6" location="'2.4'!A1" display="2.4 Suppliers [Furnizori]" xr:uid="{31F58937-D124-4819-B69B-B3C0EE0B48CB}"/>
    <hyperlink ref="A7" location="'2.5'!A1" display="2.5 TaxTable [Tabelă Taxe]" xr:uid="{29747CDA-6B86-4D1E-B1B7-5DBA02126BA9}"/>
    <hyperlink ref="A8" location="'2.6'!A1" display="2.6 UOMTable [Tabelă UOM/Unități de Măsura]" xr:uid="{F15036C3-D4E4-4E4F-A6F4-0EF71625EF96}"/>
    <hyperlink ref="A9" location="'2.7'!A1" display="2.7 AnalysisTypeTable [Tabelă Tipuri Analiză]" xr:uid="{839DE998-3612-42CB-8718-6D4FF0D93677}"/>
    <hyperlink ref="A10" location="'2.8'!A1" display="2.8 MovementTypeTable  [Tabelă Tipuri Miscari]" xr:uid="{6635519A-7DD2-4CCD-B8C9-CA3E63FA211A}"/>
    <hyperlink ref="A11" location="'2.9'!A1" display="2.9 Products [Produse]" xr:uid="{7FBCCE59-9A61-4B38-B914-6E9EA11004F0}"/>
    <hyperlink ref="A12" location="'2.10'!A1" display="2.10 PhysicalStock [Stocuri]" xr:uid="{86094871-1B62-489F-B6F5-8F427A17DA0D}"/>
    <hyperlink ref="A13" location="'2.11'!A1" display="2.11 Owners [Proprietari]" xr:uid="{E9DFF2D3-E93E-4182-83A1-0CD44A8699BF}"/>
    <hyperlink ref="A14" location="'2.12'!A1" display="2.12 Assets [Active]" xr:uid="{FB911101-1E07-41FC-9BB5-2A378846452A}"/>
    <hyperlink ref="A15" location="'3'!A1" display="3. GeneralLedgerEntries [Înregistrări Contabile - Registrul Jurnal]" xr:uid="{631058A5-CA2A-4568-BE7F-2D0F2785C64C}"/>
    <hyperlink ref="A17" location="'4.1'!A1" display="4.1 Sales Invoices [Facturi de Vânzare]" xr:uid="{A75BFBAA-3EED-4182-9F5C-A50158A7CF22}"/>
    <hyperlink ref="A18" location="'4.2'!A1" display="4.2 PurchaseInvoices [Facturi de Achiziții]" xr:uid="{34E1B0FA-E4BF-4C20-A745-EAA4C10B7EE2}"/>
    <hyperlink ref="A19" location="'4.3'!A1" display="4.3 Payments [Plăți]" xr:uid="{87454A33-8CF7-4123-B900-437982799204}"/>
    <hyperlink ref="A20" location="'4.4'!A1" display="4.4 Movement of Goods [Miscari de bunuri]" xr:uid="{505E6608-41E3-420D-991B-1CA55BBDD128}"/>
    <hyperlink ref="A21" location="'4.5'!A1" display="4.5 Asset Transactions [Tranzactii cu active]" xr:uid="{B1C73E70-5820-4A63-80BA-2D86979A62F6}"/>
    <hyperlink ref="A25" location="TVA!A1" display="Coduri TVA" xr:uid="{C0526D12-9E6F-4C0B-8AD3-14E06046B9A9}"/>
    <hyperlink ref="A26" location="WHT!A1" display="Coduri Impozite cu retinere la sursa" xr:uid="{4FA2CC73-A80F-41E2-A682-084923816F85}"/>
    <hyperlink ref="A24" location="'PRO RATA'!A1" display="Exemple Pro Rata" xr:uid="{6BEC0929-8C41-45F4-AB8F-44D110A5F168}"/>
    <hyperlink ref="A2" location="'1'!A1" display="1. Header [Antetul];" xr:uid="{8DFD0FAE-EF39-4C9B-8F3A-B061A3929A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184F3-3AD5-4A0A-B4A8-0990A2095B2F}">
  <dimension ref="A1:K52"/>
  <sheetViews>
    <sheetView zoomScale="115" zoomScaleNormal="115" workbookViewId="0">
      <pane ySplit="3" topLeftCell="A4" activePane="bottomLeft" state="frozen"/>
      <selection pane="bottomLeft" activeCell="I3" sqref="I3"/>
    </sheetView>
  </sheetViews>
  <sheetFormatPr defaultRowHeight="14.5"/>
  <cols>
    <col min="1" max="1" width="8.54296875" customWidth="1"/>
    <col min="2" max="2" width="9.08984375" style="8" customWidth="1"/>
    <col min="3" max="3" width="20.1796875" customWidth="1"/>
    <col min="4" max="4" width="11" customWidth="1"/>
    <col min="5" max="5" width="8.54296875" style="9" customWidth="1"/>
    <col min="6" max="6" width="7.08984375" style="8" customWidth="1"/>
    <col min="7" max="7" width="9.54296875" customWidth="1"/>
    <col min="8" max="8" width="9.08984375" customWidth="1"/>
    <col min="9" max="9" width="9.36328125" customWidth="1"/>
    <col min="10" max="10" width="3.08984375" customWidth="1"/>
  </cols>
  <sheetData>
    <row r="1" spans="1:11">
      <c r="A1" s="92" t="s">
        <v>785</v>
      </c>
      <c r="B1" s="8" t="s">
        <v>1880</v>
      </c>
    </row>
    <row r="2" spans="1:11" s="32" customFormat="1" ht="20.399999999999999" customHeight="1">
      <c r="A2" s="33" t="s">
        <v>30</v>
      </c>
      <c r="B2" s="34" t="s">
        <v>31</v>
      </c>
      <c r="C2" s="33" t="s">
        <v>32</v>
      </c>
      <c r="D2" s="33" t="s">
        <v>33</v>
      </c>
      <c r="E2" s="35" t="s">
        <v>34</v>
      </c>
      <c r="F2" s="79"/>
      <c r="G2" s="79" t="s">
        <v>35</v>
      </c>
      <c r="H2" s="33" t="s">
        <v>36</v>
      </c>
      <c r="I2" s="33" t="s">
        <v>37</v>
      </c>
    </row>
    <row r="3" spans="1:11" ht="58">
      <c r="A3" s="39" t="s">
        <v>38</v>
      </c>
      <c r="B3" s="41" t="s">
        <v>39</v>
      </c>
      <c r="C3" s="39" t="s">
        <v>40</v>
      </c>
      <c r="D3" s="39" t="s">
        <v>41</v>
      </c>
      <c r="E3" s="40" t="s">
        <v>666</v>
      </c>
      <c r="F3" s="41" t="s">
        <v>770</v>
      </c>
      <c r="G3" s="39" t="s">
        <v>42</v>
      </c>
      <c r="H3" s="39" t="s">
        <v>43</v>
      </c>
      <c r="I3" s="39" t="s">
        <v>44</v>
      </c>
    </row>
    <row r="4" spans="1:11">
      <c r="A4" t="s">
        <v>283</v>
      </c>
      <c r="B4" s="8" t="s">
        <v>45</v>
      </c>
      <c r="C4" t="s">
        <v>46</v>
      </c>
      <c r="D4" t="s">
        <v>47</v>
      </c>
      <c r="E4" s="9" t="s">
        <v>48</v>
      </c>
      <c r="F4" s="8" t="s">
        <v>49</v>
      </c>
      <c r="G4" t="s">
        <v>50</v>
      </c>
      <c r="H4" t="s">
        <v>50</v>
      </c>
      <c r="I4">
        <v>1</v>
      </c>
      <c r="K4" t="s">
        <v>686</v>
      </c>
    </row>
    <row r="5" spans="1:11">
      <c r="A5" t="s">
        <v>284</v>
      </c>
      <c r="B5" s="8" t="s">
        <v>45</v>
      </c>
      <c r="C5" t="s">
        <v>52</v>
      </c>
      <c r="D5" t="s">
        <v>53</v>
      </c>
      <c r="E5" s="9" t="s">
        <v>48</v>
      </c>
      <c r="F5" s="8" t="s">
        <v>54</v>
      </c>
      <c r="G5" t="s">
        <v>55</v>
      </c>
      <c r="H5" t="s">
        <v>55</v>
      </c>
      <c r="I5">
        <v>1</v>
      </c>
      <c r="K5" t="s">
        <v>687</v>
      </c>
    </row>
    <row r="6" spans="1:11">
      <c r="A6" t="s">
        <v>131</v>
      </c>
      <c r="B6" s="8" t="s">
        <v>45</v>
      </c>
      <c r="C6" t="s">
        <v>56</v>
      </c>
      <c r="D6" t="s">
        <v>57</v>
      </c>
      <c r="E6" s="9" t="s">
        <v>48</v>
      </c>
      <c r="F6" s="8" t="s">
        <v>58</v>
      </c>
      <c r="G6" t="s">
        <v>59</v>
      </c>
      <c r="H6" t="s">
        <v>59</v>
      </c>
      <c r="I6">
        <v>1</v>
      </c>
      <c r="K6" t="s">
        <v>688</v>
      </c>
    </row>
    <row r="7" spans="1:11">
      <c r="A7" t="s">
        <v>285</v>
      </c>
      <c r="B7" s="8" t="s">
        <v>45</v>
      </c>
      <c r="C7" t="s">
        <v>299</v>
      </c>
      <c r="D7">
        <v>0</v>
      </c>
      <c r="E7" s="9" t="s">
        <v>48</v>
      </c>
      <c r="F7" s="8" t="s">
        <v>58</v>
      </c>
      <c r="G7" t="s">
        <v>59</v>
      </c>
      <c r="H7" t="s">
        <v>59</v>
      </c>
      <c r="I7">
        <v>1</v>
      </c>
      <c r="K7" t="s">
        <v>689</v>
      </c>
    </row>
    <row r="8" spans="1:11">
      <c r="A8" t="s">
        <v>286</v>
      </c>
      <c r="B8" s="8" t="s">
        <v>45</v>
      </c>
      <c r="C8" t="s">
        <v>300</v>
      </c>
      <c r="D8">
        <v>0</v>
      </c>
      <c r="E8" s="9" t="s">
        <v>48</v>
      </c>
      <c r="F8" s="8" t="s">
        <v>58</v>
      </c>
      <c r="G8" t="s">
        <v>59</v>
      </c>
      <c r="H8" t="s">
        <v>59</v>
      </c>
      <c r="I8">
        <v>1</v>
      </c>
    </row>
    <row r="9" spans="1:11">
      <c r="A9" t="s">
        <v>287</v>
      </c>
      <c r="B9" s="8" t="s">
        <v>45</v>
      </c>
      <c r="C9" t="s">
        <v>301</v>
      </c>
      <c r="D9">
        <v>0</v>
      </c>
      <c r="E9" s="9" t="s">
        <v>48</v>
      </c>
      <c r="F9" s="8" t="s">
        <v>54</v>
      </c>
      <c r="G9" t="s">
        <v>55</v>
      </c>
      <c r="H9" t="s">
        <v>55</v>
      </c>
      <c r="I9">
        <v>1</v>
      </c>
    </row>
    <row r="10" spans="1:11">
      <c r="A10" t="s">
        <v>288</v>
      </c>
      <c r="B10" s="8" t="s">
        <v>45</v>
      </c>
      <c r="C10" t="s">
        <v>302</v>
      </c>
      <c r="D10">
        <v>0</v>
      </c>
      <c r="E10" s="9" t="s">
        <v>48</v>
      </c>
      <c r="F10" s="8" t="s">
        <v>62</v>
      </c>
      <c r="G10" t="s">
        <v>63</v>
      </c>
      <c r="H10" t="s">
        <v>63</v>
      </c>
      <c r="I10">
        <v>1</v>
      </c>
    </row>
    <row r="11" spans="1:11">
      <c r="A11" t="s">
        <v>289</v>
      </c>
      <c r="B11" s="8" t="s">
        <v>45</v>
      </c>
      <c r="C11" t="s">
        <v>64</v>
      </c>
      <c r="D11" t="s">
        <v>65</v>
      </c>
      <c r="E11" s="9" t="s">
        <v>48</v>
      </c>
      <c r="F11" s="8" t="s">
        <v>54</v>
      </c>
      <c r="G11" t="s">
        <v>55</v>
      </c>
      <c r="H11" t="s">
        <v>55</v>
      </c>
      <c r="I11">
        <v>1</v>
      </c>
    </row>
    <row r="12" spans="1:11">
      <c r="A12" t="s">
        <v>290</v>
      </c>
      <c r="B12" s="8" t="s">
        <v>45</v>
      </c>
      <c r="C12" t="s">
        <v>66</v>
      </c>
      <c r="D12" t="s">
        <v>67</v>
      </c>
      <c r="E12" s="9" t="s">
        <v>48</v>
      </c>
      <c r="F12" s="8" t="s">
        <v>62</v>
      </c>
      <c r="G12" t="s">
        <v>63</v>
      </c>
      <c r="H12" t="s">
        <v>63</v>
      </c>
      <c r="I12">
        <v>1</v>
      </c>
    </row>
    <row r="13" spans="1:11">
      <c r="A13" t="s">
        <v>291</v>
      </c>
      <c r="B13" s="8" t="s">
        <v>45</v>
      </c>
      <c r="C13" t="s">
        <v>68</v>
      </c>
      <c r="D13">
        <v>0</v>
      </c>
      <c r="E13" s="9" t="s">
        <v>48</v>
      </c>
      <c r="F13" s="8" t="s">
        <v>62</v>
      </c>
      <c r="G13" t="s">
        <v>63</v>
      </c>
      <c r="H13" t="s">
        <v>63</v>
      </c>
      <c r="I13">
        <v>1</v>
      </c>
    </row>
    <row r="14" spans="1:11">
      <c r="A14" t="s">
        <v>292</v>
      </c>
      <c r="B14" s="8" t="s">
        <v>45</v>
      </c>
      <c r="C14" t="s">
        <v>69</v>
      </c>
      <c r="D14">
        <v>0</v>
      </c>
      <c r="E14" s="9" t="s">
        <v>48</v>
      </c>
      <c r="F14" s="8" t="s">
        <v>62</v>
      </c>
      <c r="G14" t="s">
        <v>63</v>
      </c>
      <c r="H14" t="s">
        <v>63</v>
      </c>
      <c r="I14">
        <v>1</v>
      </c>
    </row>
    <row r="15" spans="1:11">
      <c r="A15" t="s">
        <v>293</v>
      </c>
      <c r="B15" s="8" t="s">
        <v>45</v>
      </c>
      <c r="C15" t="s">
        <v>70</v>
      </c>
      <c r="D15" t="s">
        <v>71</v>
      </c>
      <c r="E15" s="9" t="s">
        <v>48</v>
      </c>
      <c r="F15" s="8" t="s">
        <v>62</v>
      </c>
      <c r="G15" t="s">
        <v>63</v>
      </c>
      <c r="H15" t="s">
        <v>63</v>
      </c>
      <c r="I15">
        <v>1</v>
      </c>
    </row>
    <row r="16" spans="1:11">
      <c r="A16" t="s">
        <v>294</v>
      </c>
      <c r="B16" s="8" t="s">
        <v>45</v>
      </c>
      <c r="C16" t="s">
        <v>73</v>
      </c>
      <c r="D16" t="s">
        <v>72</v>
      </c>
      <c r="E16" s="9" t="s">
        <v>48</v>
      </c>
      <c r="F16" s="8" t="s">
        <v>54</v>
      </c>
      <c r="G16" t="s">
        <v>55</v>
      </c>
      <c r="H16" t="s">
        <v>55</v>
      </c>
      <c r="I16">
        <v>1</v>
      </c>
    </row>
    <row r="17" spans="1:9">
      <c r="A17" t="s">
        <v>295</v>
      </c>
      <c r="B17" s="8" t="s">
        <v>45</v>
      </c>
      <c r="C17" t="s">
        <v>75</v>
      </c>
      <c r="D17" t="s">
        <v>74</v>
      </c>
      <c r="E17" s="9" t="s">
        <v>48</v>
      </c>
      <c r="F17" s="8" t="s">
        <v>54</v>
      </c>
      <c r="G17" t="s">
        <v>55</v>
      </c>
      <c r="H17" t="s">
        <v>55</v>
      </c>
      <c r="I17">
        <v>1</v>
      </c>
    </row>
    <row r="18" spans="1:9">
      <c r="A18" t="s">
        <v>296</v>
      </c>
      <c r="B18" s="8" t="s">
        <v>45</v>
      </c>
      <c r="C18" t="s">
        <v>76</v>
      </c>
      <c r="D18" t="s">
        <v>53</v>
      </c>
      <c r="E18" s="9" t="s">
        <v>48</v>
      </c>
      <c r="F18" s="8" t="s">
        <v>54</v>
      </c>
      <c r="G18" t="s">
        <v>55</v>
      </c>
      <c r="H18" t="s">
        <v>55</v>
      </c>
      <c r="I18">
        <v>1</v>
      </c>
    </row>
    <row r="19" spans="1:9">
      <c r="A19" t="s">
        <v>297</v>
      </c>
      <c r="B19" s="8" t="s">
        <v>45</v>
      </c>
      <c r="C19" t="s">
        <v>78</v>
      </c>
      <c r="D19" t="s">
        <v>77</v>
      </c>
      <c r="E19" s="9" t="s">
        <v>48</v>
      </c>
      <c r="F19" s="8" t="s">
        <v>54</v>
      </c>
      <c r="G19" t="s">
        <v>55</v>
      </c>
      <c r="H19" t="s">
        <v>55</v>
      </c>
      <c r="I19">
        <v>1</v>
      </c>
    </row>
    <row r="20" spans="1:9">
      <c r="A20" t="s">
        <v>298</v>
      </c>
      <c r="B20" s="8" t="s">
        <v>45</v>
      </c>
      <c r="C20" t="s">
        <v>80</v>
      </c>
      <c r="D20" t="s">
        <v>79</v>
      </c>
      <c r="E20" s="9" t="s">
        <v>48</v>
      </c>
      <c r="F20" s="8" t="s">
        <v>54</v>
      </c>
      <c r="G20" t="s">
        <v>55</v>
      </c>
      <c r="H20" t="s">
        <v>55</v>
      </c>
      <c r="I20">
        <v>1</v>
      </c>
    </row>
    <row r="23" spans="1:9">
      <c r="B23" s="80"/>
    </row>
    <row r="26" spans="1:9">
      <c r="F26" s="80"/>
    </row>
    <row r="44" spans="3:5">
      <c r="C44" s="42"/>
      <c r="D44" s="42"/>
      <c r="E44" s="42"/>
    </row>
    <row r="45" spans="3:5">
      <c r="C45" s="42"/>
      <c r="D45" s="42"/>
      <c r="E45" s="42"/>
    </row>
    <row r="46" spans="3:5">
      <c r="C46" s="42"/>
      <c r="D46" s="42"/>
      <c r="E46" s="81"/>
    </row>
    <row r="47" spans="3:5">
      <c r="C47" s="42"/>
      <c r="D47" s="81"/>
      <c r="E47" s="81"/>
    </row>
    <row r="48" spans="3:5">
      <c r="C48" s="42"/>
      <c r="D48" s="42"/>
      <c r="E48" s="81"/>
    </row>
    <row r="49" spans="3:5">
      <c r="C49" s="42"/>
      <c r="D49" s="42"/>
      <c r="E49" s="81"/>
    </row>
    <row r="50" spans="3:5">
      <c r="C50" s="42"/>
      <c r="D50" s="42"/>
      <c r="E50" s="81"/>
    </row>
    <row r="51" spans="3:5">
      <c r="C51" s="42"/>
      <c r="D51" s="42"/>
      <c r="E51" s="42"/>
    </row>
    <row r="52" spans="3:5">
      <c r="C52" s="42"/>
      <c r="D52" s="42"/>
      <c r="E52" s="42"/>
    </row>
  </sheetData>
  <phoneticPr fontId="2" type="noConversion"/>
  <hyperlinks>
    <hyperlink ref="A1" location="'D406'!A1" display="D406" xr:uid="{669113D0-35B7-462A-A6B7-986560B4BA60}"/>
  </hyperlinks>
  <pageMargins left="0.7" right="0.7" top="0.75" bottom="0.75" header="0.3" footer="0.3"/>
  <legacy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8A30-9599-4A9B-B732-EDE190791C78}">
  <dimension ref="A1:N20"/>
  <sheetViews>
    <sheetView zoomScale="115" zoomScaleNormal="115" workbookViewId="0">
      <pane ySplit="3" topLeftCell="A4" activePane="bottomLeft" state="frozen"/>
      <selection pane="bottomLeft" activeCell="L3" sqref="L3"/>
    </sheetView>
  </sheetViews>
  <sheetFormatPr defaultRowHeight="14.5"/>
  <cols>
    <col min="1" max="1" width="10.08984375" customWidth="1"/>
    <col min="2" max="2" width="7.453125" customWidth="1"/>
    <col min="3" max="3" width="20.08984375" customWidth="1"/>
    <col min="4" max="6" width="11" customWidth="1"/>
    <col min="7" max="7" width="9.1796875" customWidth="1"/>
    <col min="8" max="8" width="11" customWidth="1"/>
    <col min="9" max="10" width="13.453125" customWidth="1"/>
    <col min="11" max="11" width="15.26953125" customWidth="1"/>
    <col min="12" max="12" width="15.453125" customWidth="1"/>
    <col min="13" max="14" width="12" customWidth="1"/>
  </cols>
  <sheetData>
    <row r="1" spans="1:14">
      <c r="A1" s="92" t="s">
        <v>785</v>
      </c>
      <c r="B1" s="1" t="s">
        <v>1881</v>
      </c>
    </row>
    <row r="2" spans="1:14" ht="14.15" customHeight="1">
      <c r="A2" s="30" t="s">
        <v>318</v>
      </c>
      <c r="B2" s="30" t="s">
        <v>319</v>
      </c>
      <c r="C2" s="30" t="s">
        <v>321</v>
      </c>
      <c r="D2" s="30" t="s">
        <v>324</v>
      </c>
      <c r="E2" s="30" t="s">
        <v>326</v>
      </c>
      <c r="F2" s="30" t="s">
        <v>329</v>
      </c>
      <c r="G2" s="30" t="s">
        <v>330</v>
      </c>
      <c r="H2" s="30" t="s">
        <v>332</v>
      </c>
      <c r="I2" s="30" t="s">
        <v>333</v>
      </c>
      <c r="J2" s="30" t="s">
        <v>334</v>
      </c>
      <c r="K2" s="30" t="s">
        <v>335</v>
      </c>
      <c r="L2" s="30" t="s">
        <v>336</v>
      </c>
      <c r="M2" s="30" t="s">
        <v>337</v>
      </c>
      <c r="N2" s="30" t="s">
        <v>344</v>
      </c>
    </row>
    <row r="3" spans="1:14" s="39" customFormat="1" ht="58">
      <c r="A3" s="39" t="s">
        <v>317</v>
      </c>
      <c r="B3" s="39" t="s">
        <v>38</v>
      </c>
      <c r="C3" s="39" t="s">
        <v>320</v>
      </c>
      <c r="D3" s="39" t="s">
        <v>323</v>
      </c>
      <c r="E3" s="39" t="s">
        <v>325</v>
      </c>
      <c r="F3" s="39" t="s">
        <v>328</v>
      </c>
      <c r="G3" s="39" t="s">
        <v>44</v>
      </c>
      <c r="H3" s="39" t="s">
        <v>331</v>
      </c>
      <c r="I3" s="39" t="s">
        <v>338</v>
      </c>
      <c r="J3" s="39" t="s">
        <v>339</v>
      </c>
      <c r="K3" s="39" t="s">
        <v>340</v>
      </c>
      <c r="L3" s="39" t="s">
        <v>341</v>
      </c>
      <c r="M3" s="39" t="s">
        <v>342</v>
      </c>
      <c r="N3" s="39" t="s">
        <v>343</v>
      </c>
    </row>
    <row r="4" spans="1:14">
      <c r="A4">
        <v>4</v>
      </c>
      <c r="B4" t="s">
        <v>283</v>
      </c>
      <c r="C4" t="s">
        <v>304</v>
      </c>
      <c r="D4" t="s">
        <v>47</v>
      </c>
      <c r="E4" t="s">
        <v>327</v>
      </c>
      <c r="F4" t="s">
        <v>50</v>
      </c>
      <c r="G4">
        <v>1</v>
      </c>
      <c r="H4" s="12">
        <v>0.3</v>
      </c>
      <c r="I4" s="12">
        <v>7000</v>
      </c>
      <c r="J4" s="12">
        <v>2100</v>
      </c>
      <c r="K4" s="12">
        <v>7000</v>
      </c>
      <c r="L4" s="12">
        <v>2100</v>
      </c>
      <c r="M4" t="s">
        <v>303</v>
      </c>
      <c r="N4" t="s">
        <v>303</v>
      </c>
    </row>
    <row r="5" spans="1:14">
      <c r="A5">
        <v>4</v>
      </c>
      <c r="B5" t="s">
        <v>284</v>
      </c>
      <c r="C5" t="s">
        <v>304</v>
      </c>
      <c r="D5" t="s">
        <v>53</v>
      </c>
      <c r="E5" t="s">
        <v>327</v>
      </c>
      <c r="F5" t="s">
        <v>55</v>
      </c>
      <c r="G5">
        <v>1</v>
      </c>
      <c r="H5" s="12">
        <v>0.45</v>
      </c>
      <c r="I5" s="12">
        <v>0</v>
      </c>
      <c r="J5" s="12">
        <v>0</v>
      </c>
      <c r="K5" s="12">
        <v>0</v>
      </c>
      <c r="L5" s="12">
        <v>0</v>
      </c>
      <c r="M5" t="s">
        <v>303</v>
      </c>
      <c r="N5" t="s">
        <v>303</v>
      </c>
    </row>
    <row r="6" spans="1:14">
      <c r="A6">
        <v>4</v>
      </c>
      <c r="B6" t="s">
        <v>131</v>
      </c>
      <c r="C6" t="s">
        <v>118</v>
      </c>
      <c r="D6" t="s">
        <v>57</v>
      </c>
      <c r="E6" t="s">
        <v>327</v>
      </c>
      <c r="F6" t="s">
        <v>59</v>
      </c>
      <c r="G6">
        <v>1</v>
      </c>
      <c r="H6" s="12">
        <v>6.85</v>
      </c>
      <c r="I6" s="12">
        <v>650</v>
      </c>
      <c r="J6" s="12">
        <v>4452.5</v>
      </c>
      <c r="K6" s="12">
        <v>300</v>
      </c>
      <c r="L6" s="12">
        <v>2055</v>
      </c>
      <c r="M6" t="s">
        <v>303</v>
      </c>
      <c r="N6" t="s">
        <v>303</v>
      </c>
    </row>
    <row r="7" spans="1:14">
      <c r="A7">
        <v>4</v>
      </c>
      <c r="B7" t="s">
        <v>285</v>
      </c>
      <c r="C7" t="s">
        <v>307</v>
      </c>
      <c r="D7">
        <v>0</v>
      </c>
      <c r="E7" t="s">
        <v>327</v>
      </c>
      <c r="F7" t="s">
        <v>59</v>
      </c>
      <c r="G7">
        <v>1</v>
      </c>
      <c r="H7" s="12">
        <v>1.65</v>
      </c>
      <c r="I7" s="12">
        <v>55</v>
      </c>
      <c r="J7" s="12">
        <v>90.75</v>
      </c>
      <c r="K7" s="12">
        <v>0</v>
      </c>
      <c r="L7" s="12">
        <v>0</v>
      </c>
      <c r="M7" t="s">
        <v>303</v>
      </c>
      <c r="N7" t="s">
        <v>303</v>
      </c>
    </row>
    <row r="8" spans="1:14">
      <c r="A8">
        <v>4</v>
      </c>
      <c r="B8" t="s">
        <v>286</v>
      </c>
      <c r="C8" t="s">
        <v>307</v>
      </c>
      <c r="D8">
        <v>0</v>
      </c>
      <c r="E8" t="s">
        <v>327</v>
      </c>
      <c r="F8" t="s">
        <v>59</v>
      </c>
      <c r="G8">
        <v>1</v>
      </c>
      <c r="H8" s="12">
        <v>2.85</v>
      </c>
      <c r="I8" s="12">
        <v>150</v>
      </c>
      <c r="J8" s="12">
        <v>427.5</v>
      </c>
      <c r="K8" s="12">
        <v>0</v>
      </c>
      <c r="L8" s="12">
        <v>0</v>
      </c>
      <c r="M8" t="s">
        <v>303</v>
      </c>
      <c r="N8" t="s">
        <v>303</v>
      </c>
    </row>
    <row r="9" spans="1:14">
      <c r="A9">
        <v>4</v>
      </c>
      <c r="B9" t="s">
        <v>287</v>
      </c>
      <c r="C9" t="s">
        <v>307</v>
      </c>
      <c r="D9">
        <v>0</v>
      </c>
      <c r="E9" t="s">
        <v>327</v>
      </c>
      <c r="F9" t="s">
        <v>55</v>
      </c>
      <c r="G9">
        <v>1</v>
      </c>
      <c r="H9" s="12">
        <v>6.13</v>
      </c>
      <c r="I9" s="12">
        <v>600</v>
      </c>
      <c r="J9" s="12">
        <v>3678</v>
      </c>
      <c r="K9" s="12">
        <v>0</v>
      </c>
      <c r="L9" s="12">
        <v>0</v>
      </c>
      <c r="M9" t="s">
        <v>303</v>
      </c>
      <c r="N9" t="s">
        <v>303</v>
      </c>
    </row>
    <row r="10" spans="1:14">
      <c r="A10">
        <v>4</v>
      </c>
      <c r="B10" t="s">
        <v>288</v>
      </c>
      <c r="C10" t="s">
        <v>307</v>
      </c>
      <c r="D10">
        <v>0</v>
      </c>
      <c r="E10" t="s">
        <v>327</v>
      </c>
      <c r="F10" t="s">
        <v>63</v>
      </c>
      <c r="G10">
        <v>1</v>
      </c>
      <c r="H10" s="12">
        <v>2.8</v>
      </c>
      <c r="I10" s="12">
        <v>4</v>
      </c>
      <c r="J10" s="12">
        <v>11.2</v>
      </c>
      <c r="K10" s="12">
        <v>0</v>
      </c>
      <c r="L10" s="12">
        <v>0</v>
      </c>
      <c r="M10" t="s">
        <v>303</v>
      </c>
      <c r="N10" t="s">
        <v>303</v>
      </c>
    </row>
    <row r="11" spans="1:14">
      <c r="A11">
        <v>4</v>
      </c>
      <c r="B11" t="s">
        <v>289</v>
      </c>
      <c r="C11" t="s">
        <v>307</v>
      </c>
      <c r="D11" t="s">
        <v>65</v>
      </c>
      <c r="E11" t="s">
        <v>327</v>
      </c>
      <c r="F11" t="s">
        <v>55</v>
      </c>
      <c r="G11">
        <v>1</v>
      </c>
      <c r="H11" s="12">
        <v>15</v>
      </c>
      <c r="I11" s="12">
        <v>44</v>
      </c>
      <c r="J11" s="12">
        <v>660</v>
      </c>
      <c r="K11" s="12">
        <v>0</v>
      </c>
      <c r="L11" s="12">
        <v>0</v>
      </c>
      <c r="M11" t="s">
        <v>303</v>
      </c>
      <c r="N11" t="s">
        <v>303</v>
      </c>
    </row>
    <row r="12" spans="1:14">
      <c r="A12">
        <v>4</v>
      </c>
      <c r="B12" t="s">
        <v>290</v>
      </c>
      <c r="C12" t="s">
        <v>310</v>
      </c>
      <c r="D12" t="s">
        <v>67</v>
      </c>
      <c r="E12" t="s">
        <v>327</v>
      </c>
      <c r="F12" t="s">
        <v>63</v>
      </c>
      <c r="G12">
        <v>1</v>
      </c>
      <c r="H12" s="12">
        <v>2.2999999999999998</v>
      </c>
      <c r="I12" s="12">
        <v>300</v>
      </c>
      <c r="J12" s="12">
        <v>690</v>
      </c>
      <c r="K12" s="12">
        <v>0</v>
      </c>
      <c r="L12" s="12">
        <v>0</v>
      </c>
      <c r="M12" t="s">
        <v>303</v>
      </c>
      <c r="N12" t="s">
        <v>303</v>
      </c>
    </row>
    <row r="13" spans="1:14">
      <c r="A13">
        <v>4</v>
      </c>
      <c r="B13" t="s">
        <v>291</v>
      </c>
      <c r="C13" t="s">
        <v>310</v>
      </c>
      <c r="D13">
        <v>0</v>
      </c>
      <c r="E13" t="s">
        <v>327</v>
      </c>
      <c r="F13" t="s">
        <v>63</v>
      </c>
      <c r="G13">
        <v>1</v>
      </c>
      <c r="H13" s="12">
        <v>785</v>
      </c>
      <c r="I13" s="12">
        <v>4</v>
      </c>
      <c r="J13" s="12">
        <v>3140</v>
      </c>
      <c r="K13" s="12">
        <v>0</v>
      </c>
      <c r="L13" s="12">
        <v>0</v>
      </c>
      <c r="M13" t="s">
        <v>303</v>
      </c>
      <c r="N13" t="s">
        <v>303</v>
      </c>
    </row>
    <row r="14" spans="1:14">
      <c r="A14">
        <v>4</v>
      </c>
      <c r="B14" t="s">
        <v>292</v>
      </c>
      <c r="C14" t="s">
        <v>310</v>
      </c>
      <c r="D14">
        <v>0</v>
      </c>
      <c r="E14" t="s">
        <v>327</v>
      </c>
      <c r="F14" t="s">
        <v>63</v>
      </c>
      <c r="G14">
        <v>1</v>
      </c>
      <c r="H14" s="12">
        <v>45</v>
      </c>
      <c r="I14" s="12">
        <v>17</v>
      </c>
      <c r="J14" s="12">
        <v>765</v>
      </c>
      <c r="K14" s="12">
        <v>0</v>
      </c>
      <c r="L14" s="12">
        <v>0</v>
      </c>
      <c r="M14" t="s">
        <v>303</v>
      </c>
      <c r="N14" t="s">
        <v>303</v>
      </c>
    </row>
    <row r="15" spans="1:14">
      <c r="A15">
        <v>4</v>
      </c>
      <c r="B15" t="s">
        <v>293</v>
      </c>
      <c r="C15" t="s">
        <v>310</v>
      </c>
      <c r="D15" t="s">
        <v>71</v>
      </c>
      <c r="E15" t="s">
        <v>327</v>
      </c>
      <c r="F15" t="s">
        <v>63</v>
      </c>
      <c r="G15">
        <v>1</v>
      </c>
      <c r="H15" s="12">
        <v>8520</v>
      </c>
      <c r="I15" s="12">
        <v>2</v>
      </c>
      <c r="J15" s="12">
        <v>17040</v>
      </c>
      <c r="K15" s="12">
        <v>0</v>
      </c>
      <c r="L15" s="12">
        <v>0</v>
      </c>
      <c r="M15" t="s">
        <v>303</v>
      </c>
      <c r="N15" t="s">
        <v>303</v>
      </c>
    </row>
    <row r="16" spans="1:14">
      <c r="A16">
        <v>3</v>
      </c>
      <c r="B16" t="s">
        <v>294</v>
      </c>
      <c r="C16" t="s">
        <v>322</v>
      </c>
      <c r="D16" t="s">
        <v>72</v>
      </c>
      <c r="E16" t="s">
        <v>327</v>
      </c>
      <c r="F16" t="s">
        <v>55</v>
      </c>
      <c r="G16">
        <v>1</v>
      </c>
      <c r="H16" s="12">
        <v>1.2</v>
      </c>
      <c r="I16" s="12">
        <v>0</v>
      </c>
      <c r="J16" s="12">
        <v>0</v>
      </c>
      <c r="K16" s="12">
        <v>800450</v>
      </c>
      <c r="L16" s="12">
        <v>960540</v>
      </c>
      <c r="M16" t="s">
        <v>303</v>
      </c>
      <c r="N16" t="s">
        <v>303</v>
      </c>
    </row>
    <row r="17" spans="1:14">
      <c r="A17">
        <v>3</v>
      </c>
      <c r="B17" t="s">
        <v>295</v>
      </c>
      <c r="C17" t="s">
        <v>322</v>
      </c>
      <c r="D17" t="s">
        <v>74</v>
      </c>
      <c r="E17" t="s">
        <v>327</v>
      </c>
      <c r="F17" t="s">
        <v>55</v>
      </c>
      <c r="G17">
        <v>1</v>
      </c>
      <c r="H17" s="12">
        <v>0.55000000000000004</v>
      </c>
      <c r="I17" s="12">
        <v>0</v>
      </c>
      <c r="J17" s="12">
        <v>0</v>
      </c>
      <c r="K17" s="12">
        <v>20154200</v>
      </c>
      <c r="L17" s="12">
        <v>11084810</v>
      </c>
      <c r="M17" t="s">
        <v>303</v>
      </c>
      <c r="N17" t="s">
        <v>303</v>
      </c>
    </row>
    <row r="18" spans="1:14">
      <c r="A18">
        <v>3</v>
      </c>
      <c r="B18" t="s">
        <v>296</v>
      </c>
      <c r="C18" t="s">
        <v>322</v>
      </c>
      <c r="D18" t="s">
        <v>53</v>
      </c>
      <c r="E18" t="s">
        <v>327</v>
      </c>
      <c r="F18" t="s">
        <v>55</v>
      </c>
      <c r="G18">
        <v>1</v>
      </c>
      <c r="H18" s="12">
        <v>0.75</v>
      </c>
      <c r="I18" s="12">
        <v>0</v>
      </c>
      <c r="J18" s="12">
        <v>0</v>
      </c>
      <c r="K18" s="12">
        <v>1250000</v>
      </c>
      <c r="L18" s="12">
        <v>937500</v>
      </c>
      <c r="M18" t="s">
        <v>303</v>
      </c>
      <c r="N18" t="s">
        <v>303</v>
      </c>
    </row>
    <row r="19" spans="1:14">
      <c r="A19">
        <v>3</v>
      </c>
      <c r="B19" t="s">
        <v>297</v>
      </c>
      <c r="C19" t="s">
        <v>322</v>
      </c>
      <c r="D19" t="s">
        <v>77</v>
      </c>
      <c r="E19" t="s">
        <v>327</v>
      </c>
      <c r="F19" t="s">
        <v>55</v>
      </c>
      <c r="G19">
        <v>1</v>
      </c>
      <c r="H19" s="12">
        <v>0.75</v>
      </c>
      <c r="I19" s="12">
        <v>0</v>
      </c>
      <c r="J19" s="12">
        <v>0</v>
      </c>
      <c r="K19" s="12">
        <v>605800</v>
      </c>
      <c r="L19" s="12">
        <v>454350</v>
      </c>
      <c r="M19" t="s">
        <v>303</v>
      </c>
      <c r="N19" t="s">
        <v>303</v>
      </c>
    </row>
    <row r="20" spans="1:14">
      <c r="A20">
        <v>3</v>
      </c>
      <c r="B20" t="s">
        <v>298</v>
      </c>
      <c r="C20" t="s">
        <v>322</v>
      </c>
      <c r="D20" t="s">
        <v>79</v>
      </c>
      <c r="E20" t="s">
        <v>327</v>
      </c>
      <c r="F20" t="s">
        <v>55</v>
      </c>
      <c r="G20">
        <v>1</v>
      </c>
      <c r="H20" s="12">
        <v>0.49</v>
      </c>
      <c r="I20" s="12">
        <v>0</v>
      </c>
      <c r="J20" s="12">
        <v>0</v>
      </c>
      <c r="K20" s="12">
        <v>0</v>
      </c>
      <c r="L20" s="12">
        <v>0</v>
      </c>
      <c r="M20" t="s">
        <v>303</v>
      </c>
      <c r="N20" t="s">
        <v>303</v>
      </c>
    </row>
  </sheetData>
  <phoneticPr fontId="2" type="noConversion"/>
  <hyperlinks>
    <hyperlink ref="A1" location="'D406'!A1" display="D406" xr:uid="{E86B1316-EB08-4099-A253-1B8C9DFAFFCE}"/>
  </hyperlinks>
  <pageMargins left="0.7" right="0.7" top="0.75" bottom="0.75" header="0.3" footer="0.3"/>
  <legacyDrawing r:id="rId1"/>
  <tableParts count="1">
    <tablePart r:id="rId2"/>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EE69-F7BB-4804-95B3-3C664D78DE40}">
  <dimension ref="A1:F10"/>
  <sheetViews>
    <sheetView zoomScale="145" zoomScaleNormal="145" workbookViewId="0">
      <selection activeCell="F3" sqref="F3"/>
    </sheetView>
  </sheetViews>
  <sheetFormatPr defaultRowHeight="14.5"/>
  <cols>
    <col min="1" max="1" width="11" customWidth="1"/>
    <col min="2" max="2" width="11.90625" customWidth="1"/>
    <col min="3" max="6" width="11" customWidth="1"/>
    <col min="7" max="12" width="10.54296875" customWidth="1"/>
  </cols>
  <sheetData>
    <row r="1" spans="1:6">
      <c r="A1" s="92" t="s">
        <v>785</v>
      </c>
      <c r="B1" t="s">
        <v>1887</v>
      </c>
    </row>
    <row r="2" spans="1:6">
      <c r="A2" s="31" t="s">
        <v>150</v>
      </c>
      <c r="B2" s="29" t="s">
        <v>151</v>
      </c>
      <c r="C2" s="29" t="s">
        <v>152</v>
      </c>
      <c r="D2" s="29" t="s">
        <v>153</v>
      </c>
      <c r="E2" s="29" t="s">
        <v>345</v>
      </c>
      <c r="F2" s="29" t="s">
        <v>346</v>
      </c>
    </row>
    <row r="3" spans="1:6" s="39" customFormat="1" ht="29">
      <c r="A3" s="39" t="s">
        <v>154</v>
      </c>
      <c r="B3" s="39" t="s">
        <v>155</v>
      </c>
      <c r="C3" s="39" t="s">
        <v>156</v>
      </c>
      <c r="D3" s="39" t="s">
        <v>157</v>
      </c>
      <c r="E3" s="39" t="s">
        <v>325</v>
      </c>
      <c r="F3" s="39" t="s">
        <v>92</v>
      </c>
    </row>
    <row r="4" spans="1:6">
      <c r="A4" t="s">
        <v>164</v>
      </c>
      <c r="B4" t="s">
        <v>193</v>
      </c>
      <c r="C4" t="s">
        <v>161</v>
      </c>
      <c r="D4" t="s">
        <v>162</v>
      </c>
      <c r="E4" t="s">
        <v>164</v>
      </c>
      <c r="F4">
        <v>8032</v>
      </c>
    </row>
    <row r="7" spans="1:6">
      <c r="B7" t="s">
        <v>806</v>
      </c>
    </row>
    <row r="8" spans="1:6">
      <c r="B8" t="s">
        <v>807</v>
      </c>
    </row>
    <row r="9" spans="1:6">
      <c r="B9" t="s">
        <v>808</v>
      </c>
    </row>
    <row r="10" spans="1:6">
      <c r="B10" t="s">
        <v>809</v>
      </c>
    </row>
  </sheetData>
  <phoneticPr fontId="2" type="noConversion"/>
  <hyperlinks>
    <hyperlink ref="A1" location="'D406'!A1" display="D406" xr:uid="{44DF721D-D11B-4C1C-A01D-B79264F77A40}"/>
  </hyperlinks>
  <pageMargins left="0.7" right="0.7" top="0.75" bottom="0.75" header="0.3" footer="0.3"/>
  <legacyDrawing r:id="rId1"/>
  <tableParts count="1">
    <tablePart r:id="rId2"/>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FE76-2DA4-44DE-A14F-6F6A53F66440}">
  <dimension ref="A1:AD10"/>
  <sheetViews>
    <sheetView zoomScale="115" zoomScaleNormal="115" workbookViewId="0">
      <pane ySplit="3" topLeftCell="A4" activePane="bottomLeft" state="frozen"/>
      <selection pane="bottomLeft" activeCell="W3" sqref="W3"/>
    </sheetView>
  </sheetViews>
  <sheetFormatPr defaultRowHeight="14.5"/>
  <cols>
    <col min="1" max="1" width="8.90625" customWidth="1"/>
    <col min="2" max="2" width="6.90625" style="42" customWidth="1"/>
    <col min="3" max="3" width="13" customWidth="1"/>
    <col min="4" max="4" width="7.7265625" customWidth="1"/>
    <col min="5" max="5" width="8.36328125" customWidth="1"/>
    <col min="6" max="6" width="8.81640625" customWidth="1"/>
    <col min="7" max="7" width="7.81640625" customWidth="1"/>
    <col min="8" max="8" width="10.54296875" customWidth="1"/>
    <col min="9" max="9" width="10.90625" customWidth="1"/>
    <col min="10" max="10" width="7.90625" customWidth="1"/>
    <col min="11" max="11" width="9.36328125" customWidth="1"/>
    <col min="12" max="12" width="13.54296875" customWidth="1"/>
    <col min="13" max="13" width="13.7265625" customWidth="1"/>
    <col min="14" max="14" width="10.6328125" customWidth="1"/>
    <col min="15" max="15" width="6" customWidth="1"/>
    <col min="16" max="16" width="7.453125" customWidth="1"/>
    <col min="17" max="17" width="7.6328125" customWidth="1"/>
    <col min="18" max="19" width="12" customWidth="1"/>
    <col min="20" max="20" width="15" customWidth="1"/>
    <col min="21" max="28" width="12" customWidth="1"/>
    <col min="29" max="29" width="14.54296875" customWidth="1"/>
    <col min="30" max="30" width="16.36328125" customWidth="1"/>
  </cols>
  <sheetData>
    <row r="1" spans="1:30">
      <c r="A1" s="92" t="s">
        <v>785</v>
      </c>
      <c r="B1" s="42" t="s">
        <v>1888</v>
      </c>
    </row>
    <row r="2" spans="1:30">
      <c r="A2" s="25" t="s">
        <v>543</v>
      </c>
      <c r="B2" s="223" t="s">
        <v>544</v>
      </c>
      <c r="C2" s="25" t="s">
        <v>545</v>
      </c>
      <c r="D2" s="485" t="s">
        <v>546</v>
      </c>
      <c r="E2" s="485"/>
      <c r="F2" s="485"/>
      <c r="G2" s="485"/>
      <c r="H2" s="25" t="s">
        <v>548</v>
      </c>
      <c r="I2" s="25" t="s">
        <v>550</v>
      </c>
      <c r="J2" s="25" t="s">
        <v>552</v>
      </c>
      <c r="K2" s="25" t="s">
        <v>554</v>
      </c>
      <c r="L2" s="25" t="s">
        <v>556</v>
      </c>
      <c r="M2" s="25" t="s">
        <v>558</v>
      </c>
      <c r="N2" s="25" t="s">
        <v>560</v>
      </c>
      <c r="O2" s="25" t="s">
        <v>563</v>
      </c>
      <c r="P2" s="25" t="s">
        <v>564</v>
      </c>
      <c r="Q2" s="25" t="s">
        <v>566</v>
      </c>
      <c r="R2" s="25" t="s">
        <v>568</v>
      </c>
      <c r="S2" s="25" t="s">
        <v>570</v>
      </c>
      <c r="T2" s="25" t="s">
        <v>571</v>
      </c>
      <c r="U2" s="25" t="s">
        <v>572</v>
      </c>
      <c r="V2" s="25" t="s">
        <v>578</v>
      </c>
      <c r="W2" s="25" t="s">
        <v>579</v>
      </c>
      <c r="X2" s="25" t="s">
        <v>580</v>
      </c>
      <c r="Y2" s="25" t="s">
        <v>581</v>
      </c>
      <c r="Z2" s="25" t="s">
        <v>590</v>
      </c>
      <c r="AA2" s="25" t="s">
        <v>588</v>
      </c>
      <c r="AB2" s="25" t="s">
        <v>584</v>
      </c>
      <c r="AC2" s="25" t="s">
        <v>586</v>
      </c>
    </row>
    <row r="3" spans="1:30" s="39" customFormat="1" ht="58">
      <c r="A3" s="39" t="s">
        <v>542</v>
      </c>
      <c r="B3" s="149" t="s">
        <v>92</v>
      </c>
      <c r="C3" s="39" t="s">
        <v>40</v>
      </c>
      <c r="D3" s="41" t="s">
        <v>591</v>
      </c>
      <c r="E3" s="41" t="s">
        <v>172</v>
      </c>
      <c r="F3" s="41" t="s">
        <v>156</v>
      </c>
      <c r="G3" s="41" t="s">
        <v>157</v>
      </c>
      <c r="H3" s="39" t="s">
        <v>547</v>
      </c>
      <c r="I3" s="39" t="s">
        <v>549</v>
      </c>
      <c r="J3" s="39" t="s">
        <v>551</v>
      </c>
      <c r="K3" s="39" t="s">
        <v>553</v>
      </c>
      <c r="L3" s="39" t="s">
        <v>555</v>
      </c>
      <c r="M3" s="39" t="s">
        <v>557</v>
      </c>
      <c r="N3" s="39" t="s">
        <v>559</v>
      </c>
      <c r="O3" s="39" t="s">
        <v>561</v>
      </c>
      <c r="P3" s="39" t="s">
        <v>562</v>
      </c>
      <c r="Q3" s="39" t="s">
        <v>565</v>
      </c>
      <c r="R3" s="39" t="s">
        <v>567</v>
      </c>
      <c r="S3" s="39" t="s">
        <v>569</v>
      </c>
      <c r="T3" s="39" t="s">
        <v>573</v>
      </c>
      <c r="U3" s="39" t="s">
        <v>574</v>
      </c>
      <c r="V3" s="39" t="s">
        <v>575</v>
      </c>
      <c r="W3" s="39" t="s">
        <v>576</v>
      </c>
      <c r="X3" s="39" t="s">
        <v>577</v>
      </c>
      <c r="Y3" s="39" t="s">
        <v>582</v>
      </c>
      <c r="Z3" s="39" t="s">
        <v>589</v>
      </c>
      <c r="AA3" s="39" t="s">
        <v>587</v>
      </c>
      <c r="AB3" s="39" t="s">
        <v>583</v>
      </c>
      <c r="AC3" s="39" t="s">
        <v>585</v>
      </c>
    </row>
    <row r="4" spans="1:30" s="148" customFormat="1" ht="29">
      <c r="A4" s="148">
        <v>12222</v>
      </c>
      <c r="B4" s="149">
        <v>21331</v>
      </c>
      <c r="C4" s="148" t="s">
        <v>1526</v>
      </c>
      <c r="D4" s="177" t="s">
        <v>1528</v>
      </c>
      <c r="E4" s="184" t="s">
        <v>1529</v>
      </c>
      <c r="F4" s="177" t="s">
        <v>541</v>
      </c>
      <c r="G4" s="177" t="s">
        <v>162</v>
      </c>
      <c r="H4" s="178" t="s">
        <v>1522</v>
      </c>
      <c r="I4" s="178" t="s">
        <v>1523</v>
      </c>
      <c r="J4" s="148" t="s">
        <v>526</v>
      </c>
      <c r="K4" s="148" t="s">
        <v>1527</v>
      </c>
      <c r="L4" s="185">
        <v>90000</v>
      </c>
      <c r="M4" s="185">
        <v>99000</v>
      </c>
      <c r="N4" s="185">
        <v>4268</v>
      </c>
      <c r="O4" s="148">
        <v>5</v>
      </c>
      <c r="P4" s="148">
        <v>60</v>
      </c>
      <c r="Q4" s="185">
        <v>10000</v>
      </c>
      <c r="R4" s="185"/>
      <c r="S4" s="185">
        <v>-1000</v>
      </c>
      <c r="T4" s="185">
        <v>70500</v>
      </c>
      <c r="U4" s="148" t="s">
        <v>527</v>
      </c>
      <c r="V4" s="179">
        <v>0.2</v>
      </c>
      <c r="W4" s="185">
        <v>-19463</v>
      </c>
      <c r="X4" s="185">
        <v>0</v>
      </c>
      <c r="Y4" s="185">
        <v>0</v>
      </c>
      <c r="Z4" s="185">
        <v>0</v>
      </c>
      <c r="AA4" s="185">
        <v>0</v>
      </c>
      <c r="AB4" s="185">
        <v>-38547</v>
      </c>
      <c r="AC4" s="185">
        <v>60453</v>
      </c>
      <c r="AD4" s="486" t="s">
        <v>1539</v>
      </c>
    </row>
    <row r="5" spans="1:30" s="148" customFormat="1" ht="29">
      <c r="A5" s="148">
        <v>12345</v>
      </c>
      <c r="B5" s="149">
        <v>21311</v>
      </c>
      <c r="C5" s="148" t="s">
        <v>1521</v>
      </c>
      <c r="D5" s="177" t="s">
        <v>1524</v>
      </c>
      <c r="E5" s="184" t="s">
        <v>1530</v>
      </c>
      <c r="F5" s="177" t="s">
        <v>541</v>
      </c>
      <c r="G5" s="177" t="s">
        <v>162</v>
      </c>
      <c r="H5" s="178" t="s">
        <v>1522</v>
      </c>
      <c r="I5" s="178" t="s">
        <v>1523</v>
      </c>
      <c r="J5" s="148" t="s">
        <v>526</v>
      </c>
      <c r="K5" s="148" t="s">
        <v>1534</v>
      </c>
      <c r="L5" s="185">
        <v>90000</v>
      </c>
      <c r="M5" s="185">
        <v>0</v>
      </c>
      <c r="N5" s="185">
        <v>0</v>
      </c>
      <c r="O5" s="148">
        <v>5</v>
      </c>
      <c r="Q5" s="185">
        <v>0</v>
      </c>
      <c r="R5" s="185">
        <v>0</v>
      </c>
      <c r="S5" s="185">
        <v>-90000</v>
      </c>
      <c r="T5" s="185">
        <v>70500</v>
      </c>
      <c r="U5" s="148" t="s">
        <v>527</v>
      </c>
      <c r="V5" s="179">
        <v>0.2</v>
      </c>
      <c r="W5" s="185">
        <v>0</v>
      </c>
      <c r="X5" s="185">
        <v>0</v>
      </c>
      <c r="Y5" s="185">
        <v>0</v>
      </c>
      <c r="Z5" s="186">
        <v>0</v>
      </c>
      <c r="AA5" s="186">
        <v>0</v>
      </c>
      <c r="AB5" s="185">
        <v>0</v>
      </c>
      <c r="AC5" s="185">
        <v>0</v>
      </c>
      <c r="AD5" s="486"/>
    </row>
    <row r="6" spans="1:30" s="148" customFormat="1" ht="29">
      <c r="A6" s="148">
        <v>15555</v>
      </c>
      <c r="B6" s="149">
        <v>21332</v>
      </c>
      <c r="C6" s="148" t="s">
        <v>1533</v>
      </c>
      <c r="D6" s="177" t="s">
        <v>1524</v>
      </c>
      <c r="E6" s="184" t="s">
        <v>1530</v>
      </c>
      <c r="F6" s="177" t="s">
        <v>541</v>
      </c>
      <c r="G6" s="177" t="s">
        <v>162</v>
      </c>
      <c r="H6" s="178">
        <v>44520</v>
      </c>
      <c r="I6" s="178">
        <v>44525</v>
      </c>
      <c r="J6" s="148" t="s">
        <v>526</v>
      </c>
      <c r="K6" s="148" t="s">
        <v>1527</v>
      </c>
      <c r="L6" s="185">
        <v>90000</v>
      </c>
      <c r="M6" s="185">
        <v>90000</v>
      </c>
      <c r="N6" s="185">
        <v>0</v>
      </c>
      <c r="O6" s="148">
        <v>5</v>
      </c>
      <c r="Q6" s="185">
        <v>0</v>
      </c>
      <c r="R6" s="185">
        <v>0</v>
      </c>
      <c r="S6" s="185">
        <v>0</v>
      </c>
      <c r="T6" s="185">
        <v>88500</v>
      </c>
      <c r="U6" s="148" t="s">
        <v>527</v>
      </c>
      <c r="V6" s="179">
        <v>0.2</v>
      </c>
      <c r="W6" s="185">
        <v>-18000</v>
      </c>
      <c r="X6" s="185">
        <v>29500</v>
      </c>
      <c r="Y6" s="185">
        <v>0</v>
      </c>
      <c r="Z6" s="186">
        <v>0</v>
      </c>
      <c r="AA6" s="186">
        <v>0</v>
      </c>
      <c r="AB6" s="185">
        <v>0</v>
      </c>
      <c r="AC6" s="185">
        <v>100000</v>
      </c>
      <c r="AD6" s="486"/>
    </row>
    <row r="7" spans="1:30" s="39" customFormat="1">
      <c r="B7" s="149"/>
      <c r="D7" s="41"/>
      <c r="E7" s="41"/>
      <c r="F7" s="41"/>
      <c r="G7" s="41"/>
      <c r="H7" s="180"/>
      <c r="I7" s="180"/>
      <c r="V7" s="181"/>
      <c r="Z7" s="182"/>
      <c r="AA7" s="182"/>
    </row>
    <row r="8" spans="1:30">
      <c r="A8">
        <v>69</v>
      </c>
      <c r="B8" s="42" t="s">
        <v>530</v>
      </c>
      <c r="C8" t="s">
        <v>536</v>
      </c>
      <c r="D8" s="8"/>
      <c r="E8" s="8"/>
      <c r="F8" s="8"/>
      <c r="G8" s="8"/>
      <c r="H8" s="13">
        <v>41219.458055555551</v>
      </c>
      <c r="I8" s="13">
        <v>41219.458055555551</v>
      </c>
      <c r="J8" t="s">
        <v>526</v>
      </c>
      <c r="K8" t="s">
        <v>531</v>
      </c>
      <c r="L8" s="12">
        <v>12000</v>
      </c>
      <c r="M8" s="12">
        <v>12000</v>
      </c>
      <c r="N8" s="12">
        <v>0</v>
      </c>
      <c r="O8" s="12">
        <v>3</v>
      </c>
      <c r="P8" s="12">
        <v>36</v>
      </c>
      <c r="Q8" s="12">
        <v>0</v>
      </c>
      <c r="R8" s="12">
        <v>0</v>
      </c>
      <c r="S8" s="12">
        <v>0</v>
      </c>
      <c r="T8" s="12">
        <v>0</v>
      </c>
      <c r="U8" t="s">
        <v>527</v>
      </c>
      <c r="V8" s="11">
        <v>0</v>
      </c>
      <c r="W8" s="12">
        <v>0</v>
      </c>
      <c r="X8" s="12">
        <v>0</v>
      </c>
      <c r="Y8" s="12">
        <v>0</v>
      </c>
      <c r="Z8" s="186">
        <v>0</v>
      </c>
      <c r="AA8">
        <v>0</v>
      </c>
      <c r="AB8" s="12">
        <v>-12000</v>
      </c>
      <c r="AC8" s="12">
        <v>0</v>
      </c>
    </row>
    <row r="9" spans="1:30">
      <c r="A9">
        <v>60</v>
      </c>
      <c r="B9" s="42" t="s">
        <v>528</v>
      </c>
      <c r="C9" t="s">
        <v>537</v>
      </c>
      <c r="D9" s="8"/>
      <c r="E9" s="8"/>
      <c r="F9" s="8"/>
      <c r="G9" s="8"/>
      <c r="H9" s="13">
        <v>41012.572696759256</v>
      </c>
      <c r="I9" s="13">
        <v>41012.572696759256</v>
      </c>
      <c r="J9" t="s">
        <v>526</v>
      </c>
      <c r="K9" t="s">
        <v>529</v>
      </c>
      <c r="L9" s="12">
        <v>6000</v>
      </c>
      <c r="M9" s="12">
        <v>6000</v>
      </c>
      <c r="N9" s="12">
        <v>0</v>
      </c>
      <c r="O9" s="12">
        <v>3</v>
      </c>
      <c r="P9" s="12">
        <v>36</v>
      </c>
      <c r="Q9" s="12">
        <v>0</v>
      </c>
      <c r="R9" s="12">
        <v>0</v>
      </c>
      <c r="S9" s="12">
        <v>0</v>
      </c>
      <c r="T9" s="12">
        <v>0</v>
      </c>
      <c r="U9" t="s">
        <v>527</v>
      </c>
      <c r="V9" s="11">
        <v>0</v>
      </c>
      <c r="W9" s="12">
        <v>0</v>
      </c>
      <c r="X9" s="12">
        <v>0</v>
      </c>
      <c r="Y9" s="12">
        <v>0</v>
      </c>
      <c r="Z9" s="182"/>
      <c r="AA9">
        <v>0</v>
      </c>
      <c r="AB9" s="12">
        <v>-6000</v>
      </c>
      <c r="AC9" s="12">
        <v>0</v>
      </c>
    </row>
    <row r="10" spans="1:30">
      <c r="A10">
        <v>840</v>
      </c>
      <c r="B10" s="42" t="s">
        <v>533</v>
      </c>
      <c r="C10" t="s">
        <v>1537</v>
      </c>
      <c r="D10" s="8"/>
      <c r="E10" s="8"/>
      <c r="F10" s="8"/>
      <c r="G10" s="8"/>
      <c r="H10" s="13">
        <v>44926</v>
      </c>
      <c r="I10" s="13">
        <v>44926</v>
      </c>
      <c r="J10" t="s">
        <v>526</v>
      </c>
      <c r="K10" t="s">
        <v>534</v>
      </c>
      <c r="L10" s="12">
        <v>1000000</v>
      </c>
      <c r="M10" s="12">
        <v>1000000</v>
      </c>
      <c r="N10" s="12">
        <v>0</v>
      </c>
      <c r="O10" s="12">
        <v>0</v>
      </c>
      <c r="P10" s="12">
        <v>0</v>
      </c>
      <c r="Q10" s="12">
        <v>0</v>
      </c>
      <c r="R10" s="12">
        <v>0</v>
      </c>
      <c r="S10" s="12">
        <v>0</v>
      </c>
      <c r="T10" s="12">
        <v>1000000</v>
      </c>
      <c r="U10" t="s">
        <v>535</v>
      </c>
      <c r="V10" s="11">
        <v>0</v>
      </c>
      <c r="W10" s="12">
        <v>0</v>
      </c>
      <c r="X10" s="12">
        <v>0</v>
      </c>
      <c r="Y10" s="12">
        <v>0</v>
      </c>
      <c r="Z10" s="186">
        <v>0</v>
      </c>
      <c r="AA10">
        <v>0</v>
      </c>
      <c r="AB10" s="12">
        <v>0</v>
      </c>
      <c r="AC10" s="12">
        <v>1000000</v>
      </c>
    </row>
  </sheetData>
  <mergeCells count="2">
    <mergeCell ref="D2:G2"/>
    <mergeCell ref="AD4:AD6"/>
  </mergeCells>
  <phoneticPr fontId="2" type="noConversion"/>
  <hyperlinks>
    <hyperlink ref="A1" location="'D406'!A1" display="D406" xr:uid="{B85004B6-3AE4-42F4-80E2-8F6472DFBCF0}"/>
  </hyperlinks>
  <pageMargins left="0.7" right="0.7" top="0.75" bottom="0.75" header="0.3" footer="0.3"/>
  <legacyDrawing r:id="rId1"/>
  <tableParts count="1">
    <tablePart r:id="rId2"/>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6BE5-442C-459B-82CC-11ED9A39E94A}">
  <dimension ref="A1:AA227"/>
  <sheetViews>
    <sheetView topLeftCell="H1" zoomScale="130" zoomScaleNormal="130" workbookViewId="0">
      <pane ySplit="3" topLeftCell="A211" activePane="bottomLeft" state="frozen"/>
      <selection pane="bottomLeft" activeCell="R222" sqref="R222"/>
    </sheetView>
  </sheetViews>
  <sheetFormatPr defaultColWidth="8.90625" defaultRowHeight="14.5"/>
  <cols>
    <col min="1" max="1" width="5.36328125" style="57" customWidth="1"/>
    <col min="2" max="2" width="10.54296875" style="57" customWidth="1"/>
    <col min="3" max="3" width="7.453125" style="57" customWidth="1"/>
    <col min="4" max="4" width="6.453125" style="57" customWidth="1"/>
    <col min="5" max="5" width="4.54296875" style="57" customWidth="1"/>
    <col min="6" max="6" width="5.90625" style="57" customWidth="1"/>
    <col min="7" max="7" width="9.26953125" style="57" customWidth="1"/>
    <col min="8" max="8" width="23.81640625" style="57" customWidth="1"/>
    <col min="9" max="9" width="11.90625" style="57" hidden="1" customWidth="1"/>
    <col min="10" max="10" width="9.08984375" style="57" hidden="1" customWidth="1"/>
    <col min="11" max="11" width="9.453125" customWidth="1"/>
    <col min="12" max="12" width="8.453125" style="76" customWidth="1"/>
    <col min="13" max="13" width="7.26953125" style="224" customWidth="1"/>
    <col min="14" max="14" width="9.54296875" style="57" customWidth="1"/>
    <col min="15" max="15" width="9.1796875" customWidth="1"/>
    <col min="16" max="16" width="6.1796875" style="57" customWidth="1"/>
    <col min="17" max="17" width="6" style="57" customWidth="1"/>
    <col min="18" max="18" width="9" style="77" customWidth="1"/>
    <col min="19" max="19" width="6.26953125" style="77" customWidth="1"/>
    <col min="20" max="20" width="55.1796875" style="139" customWidth="1"/>
    <col min="21" max="21" width="11" style="77" customWidth="1"/>
    <col min="22" max="22" width="8.90625" style="78"/>
    <col min="23" max="24" width="8.90625" style="57"/>
    <col min="25" max="25" width="10.453125" style="57" customWidth="1"/>
    <col min="26" max="16384" width="8.90625" style="57"/>
  </cols>
  <sheetData>
    <row r="1" spans="1:22" ht="11" customHeight="1">
      <c r="A1" s="92" t="s">
        <v>785</v>
      </c>
      <c r="N1" s="441" t="s">
        <v>1882</v>
      </c>
      <c r="O1" s="446"/>
      <c r="P1" s="441"/>
      <c r="Q1" s="441"/>
      <c r="R1" s="440"/>
      <c r="S1" s="440"/>
      <c r="T1" s="447"/>
    </row>
    <row r="2" spans="1:22" s="47" customFormat="1" ht="15" customHeight="1">
      <c r="A2" s="43" t="s">
        <v>771</v>
      </c>
      <c r="B2" s="43" t="s">
        <v>347</v>
      </c>
      <c r="C2" s="43" t="s">
        <v>348</v>
      </c>
      <c r="D2" s="43" t="s">
        <v>349</v>
      </c>
      <c r="E2" s="43" t="s">
        <v>350</v>
      </c>
      <c r="F2" s="43" t="s">
        <v>351</v>
      </c>
      <c r="G2" s="43" t="s">
        <v>352</v>
      </c>
      <c r="H2" s="43" t="s">
        <v>358</v>
      </c>
      <c r="I2" s="43" t="s">
        <v>354</v>
      </c>
      <c r="J2" s="43" t="s">
        <v>353</v>
      </c>
      <c r="K2" s="44" t="s">
        <v>355</v>
      </c>
      <c r="L2" s="44" t="s">
        <v>356</v>
      </c>
      <c r="M2" s="45" t="s">
        <v>357</v>
      </c>
      <c r="N2" s="43" t="s">
        <v>359</v>
      </c>
      <c r="O2" s="43" t="s">
        <v>360</v>
      </c>
      <c r="P2" s="45" t="s">
        <v>361</v>
      </c>
      <c r="Q2" s="45" t="s">
        <v>362</v>
      </c>
      <c r="R2" s="45" t="s">
        <v>363</v>
      </c>
      <c r="S2" s="46"/>
      <c r="T2" s="140"/>
      <c r="U2" s="84"/>
    </row>
    <row r="3" spans="1:22" s="84" customFormat="1" ht="36.65" customHeight="1">
      <c r="A3" s="82" t="s">
        <v>772</v>
      </c>
      <c r="B3" s="82" t="s">
        <v>40</v>
      </c>
      <c r="C3" s="48" t="s">
        <v>364</v>
      </c>
      <c r="D3" s="48" t="s">
        <v>365</v>
      </c>
      <c r="E3" s="48" t="s">
        <v>366</v>
      </c>
      <c r="F3" s="48" t="s">
        <v>367</v>
      </c>
      <c r="G3" s="48" t="s">
        <v>368</v>
      </c>
      <c r="H3" s="48" t="s">
        <v>40</v>
      </c>
      <c r="I3" s="48" t="s">
        <v>370</v>
      </c>
      <c r="J3" s="48" t="s">
        <v>369</v>
      </c>
      <c r="K3" s="83" t="s">
        <v>159</v>
      </c>
      <c r="L3" s="83" t="s">
        <v>172</v>
      </c>
      <c r="M3" s="48" t="s">
        <v>92</v>
      </c>
      <c r="N3" s="48" t="s">
        <v>371</v>
      </c>
      <c r="O3" s="48" t="s">
        <v>372</v>
      </c>
      <c r="P3" s="48" t="s">
        <v>220</v>
      </c>
      <c r="Q3" s="48" t="s">
        <v>225</v>
      </c>
      <c r="R3" s="48" t="s">
        <v>373</v>
      </c>
      <c r="S3" s="85" t="s">
        <v>616</v>
      </c>
      <c r="T3" s="141"/>
    </row>
    <row r="4" spans="1:22" ht="16.5" customHeight="1">
      <c r="A4" s="49"/>
      <c r="B4" s="49"/>
      <c r="C4" s="50"/>
      <c r="D4" s="51"/>
      <c r="E4" s="51"/>
      <c r="F4" s="51"/>
      <c r="G4" s="52"/>
      <c r="H4" s="50"/>
      <c r="I4" s="52"/>
      <c r="J4" s="52"/>
      <c r="K4" s="50"/>
      <c r="L4" s="50"/>
      <c r="M4" s="54"/>
      <c r="N4" s="53"/>
      <c r="O4" s="53"/>
      <c r="P4" s="54"/>
      <c r="Q4" s="54"/>
      <c r="R4" s="55"/>
      <c r="S4" s="56"/>
      <c r="T4" s="142"/>
      <c r="V4" s="57"/>
    </row>
    <row r="5" spans="1:22" ht="16.5" customHeight="1">
      <c r="A5" s="49" t="s">
        <v>773</v>
      </c>
      <c r="B5" s="49" t="s">
        <v>396</v>
      </c>
      <c r="C5" s="50" t="s">
        <v>26</v>
      </c>
      <c r="D5" s="51">
        <v>101</v>
      </c>
      <c r="E5" s="51">
        <v>2</v>
      </c>
      <c r="F5" s="51">
        <v>2026</v>
      </c>
      <c r="G5" s="52" t="s">
        <v>1822</v>
      </c>
      <c r="H5" s="50" t="s">
        <v>404</v>
      </c>
      <c r="I5" s="52" t="s">
        <v>1822</v>
      </c>
      <c r="J5" s="52" t="s">
        <v>1822</v>
      </c>
      <c r="K5" s="50" t="s">
        <v>403</v>
      </c>
      <c r="L5" s="50" t="s">
        <v>378</v>
      </c>
      <c r="M5" s="54" t="s">
        <v>397</v>
      </c>
      <c r="N5" s="53">
        <v>65000</v>
      </c>
      <c r="O5" s="53"/>
      <c r="P5" s="205" t="s">
        <v>200</v>
      </c>
      <c r="Q5" s="205" t="s">
        <v>236</v>
      </c>
      <c r="R5" s="55">
        <v>0</v>
      </c>
      <c r="S5" s="487" t="s">
        <v>615</v>
      </c>
      <c r="T5" s="143" t="str">
        <f>_xlfn.IFNA(VLOOKUP(VALUE(Table30[[#This Row],[TaxCode]]),TVA!E$2:H$628,4,FALSE),"")</f>
        <v xml:space="preserve">Livrări intracomunitare de bunuri, scutite </v>
      </c>
      <c r="U5" s="77" t="s">
        <v>731</v>
      </c>
      <c r="V5" s="57"/>
    </row>
    <row r="6" spans="1:22" ht="16.5" customHeight="1">
      <c r="A6" s="49" t="s">
        <v>773</v>
      </c>
      <c r="B6" s="49" t="s">
        <v>396</v>
      </c>
      <c r="C6" s="50" t="s">
        <v>26</v>
      </c>
      <c r="D6" s="51">
        <v>101</v>
      </c>
      <c r="E6" s="51">
        <v>2</v>
      </c>
      <c r="F6" s="51">
        <v>2026</v>
      </c>
      <c r="G6" s="52" t="s">
        <v>1822</v>
      </c>
      <c r="H6" s="50" t="s">
        <v>404</v>
      </c>
      <c r="I6" s="52" t="s">
        <v>1822</v>
      </c>
      <c r="J6" s="52" t="s">
        <v>1822</v>
      </c>
      <c r="K6" s="50" t="s">
        <v>327</v>
      </c>
      <c r="L6" s="50" t="s">
        <v>327</v>
      </c>
      <c r="M6" s="54" t="s">
        <v>402</v>
      </c>
      <c r="N6" s="53"/>
      <c r="O6" s="53">
        <v>65000</v>
      </c>
      <c r="P6" s="54" t="s">
        <v>200</v>
      </c>
      <c r="Q6" s="54" t="s">
        <v>236</v>
      </c>
      <c r="R6" s="98">
        <v>0</v>
      </c>
      <c r="S6" s="488"/>
      <c r="T6" s="143" t="str">
        <f>_xlfn.IFNA(VLOOKUP(VALUE(Table30[[#This Row],[TaxCode]]),TVA!E$2:H$628,4,FALSE),"")</f>
        <v xml:space="preserve">Livrări intracomunitare de bunuri, scutite </v>
      </c>
      <c r="U6" s="77" t="s">
        <v>714</v>
      </c>
      <c r="V6" s="57"/>
    </row>
    <row r="7" spans="1:22" ht="16.5" customHeight="1">
      <c r="A7" s="49"/>
      <c r="B7" s="49"/>
      <c r="C7" s="50"/>
      <c r="D7" s="51"/>
      <c r="E7" s="51"/>
      <c r="F7" s="51"/>
      <c r="G7" s="52"/>
      <c r="H7" s="50"/>
      <c r="I7" s="52"/>
      <c r="J7" s="52"/>
      <c r="K7" s="50"/>
      <c r="L7" s="50"/>
      <c r="M7" s="54"/>
      <c r="N7" s="53"/>
      <c r="O7" s="53"/>
      <c r="P7" s="54"/>
      <c r="Q7" s="54"/>
      <c r="R7" s="55"/>
      <c r="S7" s="56"/>
      <c r="T7" s="143" t="str">
        <f>_xlfn.IFNA(VLOOKUP(VALUE(Table30[[#This Row],[TaxCode]]),TVA!E$2:H$628,4,FALSE),"")</f>
        <v/>
      </c>
      <c r="U7" s="77" t="s">
        <v>732</v>
      </c>
      <c r="V7" s="57"/>
    </row>
    <row r="8" spans="1:22" ht="16.5" customHeight="1">
      <c r="A8" s="49" t="s">
        <v>773</v>
      </c>
      <c r="B8" s="49" t="s">
        <v>396</v>
      </c>
      <c r="C8" s="50" t="s">
        <v>26</v>
      </c>
      <c r="D8" s="51">
        <v>102</v>
      </c>
      <c r="E8" s="51">
        <v>2</v>
      </c>
      <c r="F8" s="51">
        <v>2026</v>
      </c>
      <c r="G8" s="59" t="s">
        <v>1823</v>
      </c>
      <c r="H8" s="50" t="s">
        <v>836</v>
      </c>
      <c r="I8" s="52" t="s">
        <v>1824</v>
      </c>
      <c r="J8" s="52" t="s">
        <v>1825</v>
      </c>
      <c r="K8" s="50" t="s">
        <v>403</v>
      </c>
      <c r="L8" s="50" t="s">
        <v>378</v>
      </c>
      <c r="M8" s="54" t="s">
        <v>397</v>
      </c>
      <c r="N8" s="53">
        <v>65000</v>
      </c>
      <c r="O8" s="53"/>
      <c r="P8" s="205" t="s">
        <v>200</v>
      </c>
      <c r="Q8" s="205" t="s">
        <v>617</v>
      </c>
      <c r="R8" s="55">
        <v>0</v>
      </c>
      <c r="S8" s="487" t="s">
        <v>618</v>
      </c>
      <c r="T8" s="143" t="str">
        <f>_xlfn.IFNA(VLOOKUP(VALUE(Table30[[#This Row],[TaxCode]]),TVA!E$2:H$628,4,FALSE),"")</f>
        <v xml:space="preserve">Regularizări livrări intracomunitare scutite </v>
      </c>
      <c r="U8" s="77" t="s">
        <v>733</v>
      </c>
      <c r="V8" s="57"/>
    </row>
    <row r="9" spans="1:22" ht="16.5" customHeight="1">
      <c r="A9" s="49" t="s">
        <v>773</v>
      </c>
      <c r="B9" s="49" t="s">
        <v>396</v>
      </c>
      <c r="C9" s="50" t="s">
        <v>26</v>
      </c>
      <c r="D9" s="51">
        <v>102</v>
      </c>
      <c r="E9" s="51">
        <v>2</v>
      </c>
      <c r="F9" s="51">
        <v>2026</v>
      </c>
      <c r="G9" s="59" t="s">
        <v>1823</v>
      </c>
      <c r="H9" s="50" t="s">
        <v>836</v>
      </c>
      <c r="I9" s="52" t="s">
        <v>1824</v>
      </c>
      <c r="J9" s="52" t="s">
        <v>1825</v>
      </c>
      <c r="K9" s="50" t="s">
        <v>327</v>
      </c>
      <c r="L9" s="50" t="s">
        <v>327</v>
      </c>
      <c r="M9" s="54" t="s">
        <v>402</v>
      </c>
      <c r="N9" s="53"/>
      <c r="O9" s="53">
        <v>65000</v>
      </c>
      <c r="P9" s="54" t="s">
        <v>200</v>
      </c>
      <c r="Q9" s="54" t="s">
        <v>617</v>
      </c>
      <c r="R9" s="55">
        <v>0</v>
      </c>
      <c r="S9" s="488"/>
      <c r="T9" s="143" t="str">
        <f>_xlfn.IFNA(VLOOKUP(VALUE(Table30[[#This Row],[TaxCode]]),TVA!E$2:H$628,4,FALSE),"")</f>
        <v xml:space="preserve">Regularizări livrări intracomunitare scutite </v>
      </c>
      <c r="U9" s="77" t="s">
        <v>734</v>
      </c>
      <c r="V9" s="57"/>
    </row>
    <row r="10" spans="1:22" ht="16.5" customHeight="1">
      <c r="A10" s="49"/>
      <c r="B10" s="49"/>
      <c r="C10" s="50"/>
      <c r="D10" s="51"/>
      <c r="E10" s="51"/>
      <c r="F10" s="51"/>
      <c r="G10" s="52"/>
      <c r="H10" s="50"/>
      <c r="I10" s="52"/>
      <c r="J10" s="52"/>
      <c r="K10" s="50"/>
      <c r="L10" s="50"/>
      <c r="M10" s="54"/>
      <c r="N10" s="53"/>
      <c r="O10" s="53"/>
      <c r="P10" s="54"/>
      <c r="Q10" s="54"/>
      <c r="R10" s="55"/>
      <c r="S10" s="56"/>
      <c r="T10" s="143" t="str">
        <f>_xlfn.IFNA(VLOOKUP(VALUE(Table30[[#This Row],[TaxCode]]),TVA!E$2:H$628,4,FALSE),"")</f>
        <v/>
      </c>
      <c r="U10" s="77" t="s">
        <v>735</v>
      </c>
      <c r="V10" s="99"/>
    </row>
    <row r="11" spans="1:22" ht="16.5" customHeight="1">
      <c r="A11" s="49" t="s">
        <v>773</v>
      </c>
      <c r="B11" s="49" t="s">
        <v>396</v>
      </c>
      <c r="C11" s="50" t="s">
        <v>26</v>
      </c>
      <c r="D11" s="51">
        <v>103</v>
      </c>
      <c r="E11" s="51">
        <v>2</v>
      </c>
      <c r="F11" s="51">
        <v>2026</v>
      </c>
      <c r="G11" s="52" t="s">
        <v>1822</v>
      </c>
      <c r="H11" s="50" t="s">
        <v>621</v>
      </c>
      <c r="I11" s="52" t="s">
        <v>1822</v>
      </c>
      <c r="J11" s="52" t="s">
        <v>1822</v>
      </c>
      <c r="K11" s="50" t="s">
        <v>619</v>
      </c>
      <c r="L11" s="50" t="s">
        <v>378</v>
      </c>
      <c r="M11" s="54" t="s">
        <v>397</v>
      </c>
      <c r="N11" s="53">
        <v>65000</v>
      </c>
      <c r="O11" s="53"/>
      <c r="P11" s="205" t="s">
        <v>200</v>
      </c>
      <c r="Q11" s="205" t="s">
        <v>622</v>
      </c>
      <c r="R11" s="55">
        <v>0</v>
      </c>
      <c r="S11" s="487" t="s">
        <v>623</v>
      </c>
      <c r="T11" s="143" t="str">
        <f>_xlfn.IFNA(VLOOKUP(VALUE(Table30[[#This Row],[TaxCode]]),TVA!E$2:H$628,4,FALSE),"")</f>
        <v>Prestare de servicii pentru care locul prestarii este in afara UE</v>
      </c>
      <c r="V11" s="57"/>
    </row>
    <row r="12" spans="1:22" ht="16.5" customHeight="1">
      <c r="A12" s="49" t="s">
        <v>773</v>
      </c>
      <c r="B12" s="49" t="s">
        <v>396</v>
      </c>
      <c r="C12" s="50" t="s">
        <v>26</v>
      </c>
      <c r="D12" s="51">
        <v>103</v>
      </c>
      <c r="E12" s="51">
        <v>2</v>
      </c>
      <c r="F12" s="51">
        <v>2026</v>
      </c>
      <c r="G12" s="52" t="s">
        <v>1822</v>
      </c>
      <c r="H12" s="50" t="s">
        <v>621</v>
      </c>
      <c r="I12" s="52" t="s">
        <v>1822</v>
      </c>
      <c r="J12" s="52" t="s">
        <v>1822</v>
      </c>
      <c r="K12" s="50" t="s">
        <v>327</v>
      </c>
      <c r="L12" s="50" t="s">
        <v>327</v>
      </c>
      <c r="M12" s="54" t="s">
        <v>620</v>
      </c>
      <c r="N12" s="53"/>
      <c r="O12" s="53">
        <v>65000</v>
      </c>
      <c r="P12" s="54" t="s">
        <v>200</v>
      </c>
      <c r="Q12" s="54" t="s">
        <v>622</v>
      </c>
      <c r="R12" s="55">
        <v>0</v>
      </c>
      <c r="S12" s="488"/>
      <c r="T12" s="143" t="str">
        <f>_xlfn.IFNA(VLOOKUP(VALUE(Table30[[#This Row],[TaxCode]]),TVA!E$2:H$628,4,FALSE),"")</f>
        <v>Prestare de servicii pentru care locul prestarii este in afara UE</v>
      </c>
      <c r="V12" s="57"/>
    </row>
    <row r="13" spans="1:22" ht="16.5" customHeight="1">
      <c r="A13" s="49"/>
      <c r="B13" s="49"/>
      <c r="C13" s="50"/>
      <c r="D13" s="51"/>
      <c r="E13" s="51"/>
      <c r="F13" s="51"/>
      <c r="G13" s="52"/>
      <c r="H13" s="50"/>
      <c r="I13" s="52"/>
      <c r="J13" s="52"/>
      <c r="K13" s="50"/>
      <c r="L13" s="50"/>
      <c r="M13" s="54"/>
      <c r="N13" s="53"/>
      <c r="O13" s="53"/>
      <c r="P13" s="54"/>
      <c r="Q13" s="54"/>
      <c r="R13" s="55"/>
      <c r="S13" s="56"/>
      <c r="T13" s="143" t="str">
        <f>_xlfn.IFNA(VLOOKUP(VALUE(Table30[[#This Row],[TaxCode]]),TVA!E$2:H$628,4,FALSE),"")</f>
        <v/>
      </c>
      <c r="V13" s="57"/>
    </row>
    <row r="14" spans="1:22" ht="16.5" customHeight="1">
      <c r="A14" s="49" t="s">
        <v>773</v>
      </c>
      <c r="B14" s="49" t="s">
        <v>396</v>
      </c>
      <c r="C14" s="50" t="s">
        <v>26</v>
      </c>
      <c r="D14" s="51">
        <v>104</v>
      </c>
      <c r="E14" s="51">
        <v>2</v>
      </c>
      <c r="F14" s="51">
        <v>2026</v>
      </c>
      <c r="G14" s="52" t="s">
        <v>1822</v>
      </c>
      <c r="H14" s="50" t="s">
        <v>625</v>
      </c>
      <c r="I14" s="52" t="s">
        <v>1822</v>
      </c>
      <c r="J14" s="52" t="s">
        <v>1822</v>
      </c>
      <c r="K14" s="50" t="s">
        <v>403</v>
      </c>
      <c r="L14" s="50" t="s">
        <v>378</v>
      </c>
      <c r="M14" s="54" t="s">
        <v>397</v>
      </c>
      <c r="N14" s="53">
        <v>65000</v>
      </c>
      <c r="O14" s="53"/>
      <c r="P14" s="205" t="s">
        <v>200</v>
      </c>
      <c r="Q14" s="205" t="s">
        <v>626</v>
      </c>
      <c r="R14" s="55">
        <v>0</v>
      </c>
      <c r="S14" s="487" t="s">
        <v>624</v>
      </c>
      <c r="T14" s="143" t="str">
        <f>_xlfn.IFNA(VLOOKUP(VALUE(Table30[[#This Row],[TaxCode]]),TVA!E$2:H$628,4,FALSE),"")</f>
        <v>Prestări de servicii intracomunitare care nu beneficiază de scutire in statul membru in care taxa este datorată (servicii cf reg B2B)</v>
      </c>
      <c r="V14" s="57"/>
    </row>
    <row r="15" spans="1:22" ht="16.5" customHeight="1">
      <c r="A15" s="49" t="s">
        <v>773</v>
      </c>
      <c r="B15" s="49" t="s">
        <v>396</v>
      </c>
      <c r="C15" s="50" t="s">
        <v>26</v>
      </c>
      <c r="D15" s="51">
        <v>104</v>
      </c>
      <c r="E15" s="51">
        <v>2</v>
      </c>
      <c r="F15" s="51">
        <v>2026</v>
      </c>
      <c r="G15" s="52" t="s">
        <v>1822</v>
      </c>
      <c r="H15" s="50" t="s">
        <v>625</v>
      </c>
      <c r="I15" s="52" t="s">
        <v>1822</v>
      </c>
      <c r="J15" s="52" t="s">
        <v>1822</v>
      </c>
      <c r="K15" s="50" t="s">
        <v>327</v>
      </c>
      <c r="L15" s="50" t="s">
        <v>327</v>
      </c>
      <c r="M15" s="54" t="s">
        <v>620</v>
      </c>
      <c r="N15" s="53"/>
      <c r="O15" s="53">
        <v>65000</v>
      </c>
      <c r="P15" s="54" t="s">
        <v>200</v>
      </c>
      <c r="Q15" s="54" t="s">
        <v>626</v>
      </c>
      <c r="R15" s="55">
        <v>0</v>
      </c>
      <c r="S15" s="488"/>
      <c r="T15" s="143" t="str">
        <f>_xlfn.IFNA(VLOOKUP(VALUE(Table30[[#This Row],[TaxCode]]),TVA!E$2:H$628,4,FALSE),"")</f>
        <v>Prestări de servicii intracomunitare care nu beneficiază de scutire in statul membru in care taxa este datorată (servicii cf reg B2B)</v>
      </c>
      <c r="V15" s="57"/>
    </row>
    <row r="16" spans="1:22" ht="16.5" customHeight="1">
      <c r="A16" s="49"/>
      <c r="B16" s="49"/>
      <c r="C16" s="50"/>
      <c r="D16" s="51"/>
      <c r="E16" s="51"/>
      <c r="F16" s="51"/>
      <c r="G16" s="52"/>
      <c r="H16" s="50"/>
      <c r="I16" s="52"/>
      <c r="J16" s="52"/>
      <c r="K16" s="50"/>
      <c r="L16" s="50"/>
      <c r="M16" s="54"/>
      <c r="N16" s="53"/>
      <c r="O16" s="53"/>
      <c r="P16" s="54"/>
      <c r="Q16" s="54"/>
      <c r="R16" s="55"/>
      <c r="S16" s="56"/>
      <c r="T16" s="143" t="str">
        <f>_xlfn.IFNA(VLOOKUP(VALUE(Table30[[#This Row],[TaxCode]]),TVA!E$2:H$628,4,FALSE),"")</f>
        <v/>
      </c>
      <c r="V16" s="57"/>
    </row>
    <row r="17" spans="1:26" ht="16.5" customHeight="1">
      <c r="A17" s="49" t="s">
        <v>773</v>
      </c>
      <c r="B17" s="49" t="s">
        <v>396</v>
      </c>
      <c r="C17" s="50" t="s">
        <v>26</v>
      </c>
      <c r="D17" s="51">
        <v>105</v>
      </c>
      <c r="E17" s="51">
        <v>2</v>
      </c>
      <c r="F17" s="51">
        <v>2026</v>
      </c>
      <c r="G17" s="59" t="s">
        <v>1823</v>
      </c>
      <c r="H17" s="50" t="s">
        <v>837</v>
      </c>
      <c r="I17" s="52" t="s">
        <v>1824</v>
      </c>
      <c r="J17" s="52" t="s">
        <v>1825</v>
      </c>
      <c r="K17" s="50" t="s">
        <v>403</v>
      </c>
      <c r="L17" s="50" t="s">
        <v>378</v>
      </c>
      <c r="M17" s="54" t="s">
        <v>397</v>
      </c>
      <c r="N17" s="53">
        <v>65000</v>
      </c>
      <c r="O17" s="53"/>
      <c r="P17" s="205" t="s">
        <v>200</v>
      </c>
      <c r="Q17" s="205" t="s">
        <v>627</v>
      </c>
      <c r="R17" s="55">
        <v>0</v>
      </c>
      <c r="S17" s="487" t="s">
        <v>628</v>
      </c>
      <c r="T17" s="143" t="str">
        <f>_xlfn.IFNA(VLOOKUP(VALUE(Table30[[#This Row],[TaxCode]]),TVA!E$2:H$628,4,FALSE),"")</f>
        <v>Regularizări privind prestări de servicii intracomunitare care nu beneficiază de scutire in statul membru in care taxa este datorată (servicii cf reg B2B)</v>
      </c>
      <c r="V17" s="57"/>
    </row>
    <row r="18" spans="1:26" ht="16.5" customHeight="1">
      <c r="A18" s="49" t="s">
        <v>773</v>
      </c>
      <c r="B18" s="49" t="s">
        <v>396</v>
      </c>
      <c r="C18" s="50" t="s">
        <v>26</v>
      </c>
      <c r="D18" s="51">
        <v>105</v>
      </c>
      <c r="E18" s="51">
        <v>2</v>
      </c>
      <c r="F18" s="51">
        <v>2026</v>
      </c>
      <c r="G18" s="59" t="s">
        <v>1823</v>
      </c>
      <c r="H18" s="50" t="s">
        <v>837</v>
      </c>
      <c r="I18" s="52" t="s">
        <v>1824</v>
      </c>
      <c r="J18" s="52" t="s">
        <v>1825</v>
      </c>
      <c r="K18" s="50" t="s">
        <v>327</v>
      </c>
      <c r="L18" s="50" t="s">
        <v>327</v>
      </c>
      <c r="M18" s="54" t="s">
        <v>620</v>
      </c>
      <c r="N18" s="53"/>
      <c r="O18" s="53">
        <v>65000</v>
      </c>
      <c r="P18" s="54" t="s">
        <v>200</v>
      </c>
      <c r="Q18" s="54" t="s">
        <v>627</v>
      </c>
      <c r="R18" s="55">
        <v>0</v>
      </c>
      <c r="S18" s="488"/>
      <c r="T18" s="143" t="str">
        <f>_xlfn.IFNA(VLOOKUP(VALUE(Table30[[#This Row],[TaxCode]]),TVA!E$2:H$628,4,FALSE),"")</f>
        <v>Regularizări privind prestări de servicii intracomunitare care nu beneficiază de scutire in statul membru in care taxa este datorată (servicii cf reg B2B)</v>
      </c>
      <c r="V18" s="57"/>
    </row>
    <row r="19" spans="1:26" ht="16.5" customHeight="1">
      <c r="A19" s="49"/>
      <c r="B19" s="49"/>
      <c r="C19" s="50"/>
      <c r="D19" s="51"/>
      <c r="E19" s="51"/>
      <c r="F19" s="51"/>
      <c r="G19" s="52"/>
      <c r="H19" s="50"/>
      <c r="I19" s="52"/>
      <c r="J19" s="52"/>
      <c r="K19" s="50"/>
      <c r="L19" s="50"/>
      <c r="M19" s="54"/>
      <c r="N19" s="53"/>
      <c r="O19" s="53"/>
      <c r="P19" s="54"/>
      <c r="Q19" s="54"/>
      <c r="R19" s="55"/>
      <c r="S19" s="56"/>
      <c r="T19" s="143" t="str">
        <f>_xlfn.IFNA(VLOOKUP(VALUE(Table30[[#This Row],[TaxCode]]),TVA!E$2:H$628,4,FALSE),"")</f>
        <v/>
      </c>
      <c r="V19" s="57"/>
    </row>
    <row r="20" spans="1:26" ht="16.5" customHeight="1">
      <c r="A20" s="49" t="s">
        <v>773</v>
      </c>
      <c r="B20" s="49" t="s">
        <v>396</v>
      </c>
      <c r="C20" s="50" t="s">
        <v>26</v>
      </c>
      <c r="D20" s="51">
        <v>106</v>
      </c>
      <c r="E20" s="51">
        <v>2</v>
      </c>
      <c r="F20" s="51">
        <v>2026</v>
      </c>
      <c r="G20" s="52" t="s">
        <v>1822</v>
      </c>
      <c r="H20" s="50" t="s">
        <v>1826</v>
      </c>
      <c r="I20" s="52" t="s">
        <v>1822</v>
      </c>
      <c r="J20" s="52" t="s">
        <v>1822</v>
      </c>
      <c r="K20" s="50" t="s">
        <v>379</v>
      </c>
      <c r="L20" s="50" t="s">
        <v>378</v>
      </c>
      <c r="M20" s="54" t="s">
        <v>397</v>
      </c>
      <c r="N20" s="53">
        <v>500</v>
      </c>
      <c r="O20" s="53"/>
      <c r="P20" s="205" t="s">
        <v>200</v>
      </c>
      <c r="Q20" s="206" t="s">
        <v>1843</v>
      </c>
      <c r="R20" s="55">
        <v>0</v>
      </c>
      <c r="S20" s="487" t="s">
        <v>629</v>
      </c>
      <c r="T20" s="143" t="str">
        <f>_xlfn.IFNA(VLOOKUP(VALUE(Table30[[#This Row],[TaxCode]]),TVA!E$2:H$628,4,FALSE),"")</f>
        <v>Livrări de bunuri şi prestări de servicii taxabile cu cota 21%</v>
      </c>
      <c r="V20" s="57"/>
    </row>
    <row r="21" spans="1:26" ht="16.5" customHeight="1">
      <c r="A21" s="49" t="s">
        <v>773</v>
      </c>
      <c r="B21" s="49" t="s">
        <v>396</v>
      </c>
      <c r="C21" s="50" t="s">
        <v>26</v>
      </c>
      <c r="D21" s="51">
        <v>106</v>
      </c>
      <c r="E21" s="51">
        <v>2</v>
      </c>
      <c r="F21" s="51">
        <v>2026</v>
      </c>
      <c r="G21" s="52" t="s">
        <v>1822</v>
      </c>
      <c r="H21" s="50" t="s">
        <v>1826</v>
      </c>
      <c r="I21" s="52" t="s">
        <v>1822</v>
      </c>
      <c r="J21" s="52" t="s">
        <v>1822</v>
      </c>
      <c r="K21" s="50" t="s">
        <v>327</v>
      </c>
      <c r="L21" s="50" t="s">
        <v>327</v>
      </c>
      <c r="M21" s="54" t="s">
        <v>398</v>
      </c>
      <c r="N21" s="53"/>
      <c r="O21" s="53">
        <v>500</v>
      </c>
      <c r="P21" s="54" t="s">
        <v>200</v>
      </c>
      <c r="Q21" s="100" t="s">
        <v>1843</v>
      </c>
      <c r="R21" s="55">
        <f>Table30[[#This Row],[CreditAmount]]*21%</f>
        <v>105</v>
      </c>
      <c r="S21" s="489"/>
      <c r="T21" s="143" t="str">
        <f>_xlfn.IFNA(VLOOKUP(VALUE(Table30[[#This Row],[TaxCode]]),TVA!E$2:H$628,4,FALSE),"")</f>
        <v>Livrări de bunuri şi prestări de servicii taxabile cu cota 21%</v>
      </c>
      <c r="V21" s="57"/>
    </row>
    <row r="22" spans="1:26" ht="16.5" customHeight="1">
      <c r="A22" s="49" t="s">
        <v>773</v>
      </c>
      <c r="B22" s="49" t="s">
        <v>396</v>
      </c>
      <c r="C22" s="50" t="s">
        <v>26</v>
      </c>
      <c r="D22" s="51">
        <v>106</v>
      </c>
      <c r="E22" s="51">
        <v>2</v>
      </c>
      <c r="F22" s="51">
        <v>2026</v>
      </c>
      <c r="G22" s="52" t="s">
        <v>1822</v>
      </c>
      <c r="H22" s="50" t="s">
        <v>1826</v>
      </c>
      <c r="I22" s="52" t="s">
        <v>1822</v>
      </c>
      <c r="J22" s="52" t="s">
        <v>1822</v>
      </c>
      <c r="K22" s="50" t="s">
        <v>379</v>
      </c>
      <c r="L22" s="50" t="s">
        <v>378</v>
      </c>
      <c r="M22" s="54" t="s">
        <v>397</v>
      </c>
      <c r="N22" s="53">
        <v>700</v>
      </c>
      <c r="O22" s="53"/>
      <c r="P22" s="205" t="s">
        <v>200</v>
      </c>
      <c r="Q22" s="206" t="s">
        <v>1843</v>
      </c>
      <c r="R22" s="55">
        <v>0</v>
      </c>
      <c r="S22" s="489"/>
      <c r="T22" s="143" t="str">
        <f>_xlfn.IFNA(VLOOKUP(VALUE(Table30[[#This Row],[TaxCode]]),TVA!E$2:H$628,4,FALSE),"")</f>
        <v>Livrări de bunuri şi prestări de servicii taxabile cu cota 21%</v>
      </c>
      <c r="V22" s="57"/>
    </row>
    <row r="23" spans="1:26" ht="16.5" customHeight="1">
      <c r="A23" s="49" t="s">
        <v>773</v>
      </c>
      <c r="B23" s="49" t="s">
        <v>396</v>
      </c>
      <c r="C23" s="50" t="s">
        <v>26</v>
      </c>
      <c r="D23" s="51">
        <v>106</v>
      </c>
      <c r="E23" s="51">
        <v>2</v>
      </c>
      <c r="F23" s="51">
        <v>2026</v>
      </c>
      <c r="G23" s="52" t="s">
        <v>1822</v>
      </c>
      <c r="H23" s="50" t="s">
        <v>1826</v>
      </c>
      <c r="I23" s="52" t="s">
        <v>1822</v>
      </c>
      <c r="J23" s="52" t="s">
        <v>1822</v>
      </c>
      <c r="K23" s="50" t="s">
        <v>327</v>
      </c>
      <c r="L23" s="50" t="s">
        <v>327</v>
      </c>
      <c r="M23" s="54" t="s">
        <v>399</v>
      </c>
      <c r="N23" s="53"/>
      <c r="O23" s="53">
        <v>700</v>
      </c>
      <c r="P23" s="54" t="s">
        <v>200</v>
      </c>
      <c r="Q23" s="100" t="s">
        <v>1843</v>
      </c>
      <c r="R23" s="55">
        <f>Table30[[#This Row],[CreditAmount]]*21%</f>
        <v>147</v>
      </c>
      <c r="S23" s="489"/>
      <c r="T23" s="143" t="str">
        <f>_xlfn.IFNA(VLOOKUP(VALUE(Table30[[#This Row],[TaxCode]]),TVA!E$2:H$628,4,FALSE),"")</f>
        <v>Livrări de bunuri şi prestări de servicii taxabile cu cota 21%</v>
      </c>
      <c r="U23" s="77" t="s">
        <v>713</v>
      </c>
      <c r="V23" s="57"/>
    </row>
    <row r="24" spans="1:26" ht="16.5" customHeight="1">
      <c r="A24" s="49" t="s">
        <v>773</v>
      </c>
      <c r="B24" s="49" t="s">
        <v>396</v>
      </c>
      <c r="C24" s="50" t="s">
        <v>26</v>
      </c>
      <c r="D24" s="51">
        <v>106</v>
      </c>
      <c r="E24" s="51">
        <v>2</v>
      </c>
      <c r="F24" s="51">
        <v>2026</v>
      </c>
      <c r="G24" s="52" t="s">
        <v>1822</v>
      </c>
      <c r="H24" s="50" t="s">
        <v>1826</v>
      </c>
      <c r="I24" s="52" t="s">
        <v>1822</v>
      </c>
      <c r="J24" s="52" t="s">
        <v>1822</v>
      </c>
      <c r="K24" s="50" t="s">
        <v>379</v>
      </c>
      <c r="L24" s="50" t="s">
        <v>378</v>
      </c>
      <c r="M24" s="54" t="s">
        <v>397</v>
      </c>
      <c r="N24" s="53">
        <v>252</v>
      </c>
      <c r="O24" s="53"/>
      <c r="P24" s="205" t="s">
        <v>200</v>
      </c>
      <c r="Q24" s="206" t="s">
        <v>1843</v>
      </c>
      <c r="R24" s="55">
        <v>0</v>
      </c>
      <c r="S24" s="489"/>
      <c r="T24" s="143" t="str">
        <f>_xlfn.IFNA(VLOOKUP(VALUE(Table30[[#This Row],[TaxCode]]),TVA!E$2:H$628,4,FALSE),"")</f>
        <v>Livrări de bunuri şi prestări de servicii taxabile cu cota 21%</v>
      </c>
      <c r="U24" s="77" t="s">
        <v>714</v>
      </c>
      <c r="V24" s="57"/>
    </row>
    <row r="25" spans="1:26" ht="16.5" customHeight="1">
      <c r="A25" s="49" t="s">
        <v>773</v>
      </c>
      <c r="B25" s="49" t="s">
        <v>396</v>
      </c>
      <c r="C25" s="50" t="s">
        <v>26</v>
      </c>
      <c r="D25" s="51">
        <v>106</v>
      </c>
      <c r="E25" s="51">
        <v>2</v>
      </c>
      <c r="F25" s="51">
        <v>2026</v>
      </c>
      <c r="G25" s="52" t="s">
        <v>1822</v>
      </c>
      <c r="H25" s="50" t="s">
        <v>1826</v>
      </c>
      <c r="I25" s="52" t="s">
        <v>1822</v>
      </c>
      <c r="J25" s="52" t="s">
        <v>1822</v>
      </c>
      <c r="K25" s="50" t="s">
        <v>327</v>
      </c>
      <c r="L25" s="50" t="s">
        <v>327</v>
      </c>
      <c r="M25" s="54" t="s">
        <v>394</v>
      </c>
      <c r="N25" s="53"/>
      <c r="O25" s="53">
        <f>R21+R23</f>
        <v>252</v>
      </c>
      <c r="P25" s="205" t="s">
        <v>200</v>
      </c>
      <c r="Q25" s="206" t="s">
        <v>1843</v>
      </c>
      <c r="R25" s="55">
        <v>0</v>
      </c>
      <c r="S25" s="488"/>
      <c r="T25" s="143" t="str">
        <f>_xlfn.IFNA(VLOOKUP(VALUE(Table30[[#This Row],[TaxCode]]),TVA!E$2:H$628,4,FALSE),"")</f>
        <v>Livrări de bunuri şi prestări de servicii taxabile cu cota 21%</v>
      </c>
      <c r="U25" s="77" t="s">
        <v>715</v>
      </c>
      <c r="V25" s="57"/>
    </row>
    <row r="26" spans="1:26" ht="16.5" customHeight="1">
      <c r="A26" s="49"/>
      <c r="B26" s="49"/>
      <c r="C26" s="50"/>
      <c r="D26" s="51"/>
      <c r="E26" s="51"/>
      <c r="F26" s="51"/>
      <c r="G26" s="52"/>
      <c r="H26" s="50"/>
      <c r="I26" s="52"/>
      <c r="J26" s="52"/>
      <c r="K26" s="50"/>
      <c r="L26" s="50"/>
      <c r="M26" s="54"/>
      <c r="N26" s="53"/>
      <c r="O26" s="53"/>
      <c r="P26" s="54"/>
      <c r="Q26" s="54"/>
      <c r="R26" s="55"/>
      <c r="S26" s="56"/>
      <c r="T26" s="143" t="str">
        <f>_xlfn.IFNA(VLOOKUP(VALUE(Table30[[#This Row],[TaxCode]]),TVA!E$2:H$628,4,FALSE),"")</f>
        <v/>
      </c>
      <c r="U26" s="77" t="s">
        <v>716</v>
      </c>
      <c r="V26" s="57"/>
      <c r="Z26" s="99"/>
    </row>
    <row r="27" spans="1:26" ht="15.65" customHeight="1">
      <c r="A27" s="49" t="s">
        <v>773</v>
      </c>
      <c r="B27" s="49" t="s">
        <v>396</v>
      </c>
      <c r="C27" s="50" t="s">
        <v>26</v>
      </c>
      <c r="D27" s="51">
        <v>107</v>
      </c>
      <c r="E27" s="51">
        <v>2</v>
      </c>
      <c r="F27" s="51">
        <v>2026</v>
      </c>
      <c r="G27" s="52" t="s">
        <v>1822</v>
      </c>
      <c r="H27" s="50" t="s">
        <v>1827</v>
      </c>
      <c r="I27" s="52" t="s">
        <v>1822</v>
      </c>
      <c r="J27" s="52" t="s">
        <v>1822</v>
      </c>
      <c r="K27" s="50" t="s">
        <v>379</v>
      </c>
      <c r="L27" s="50" t="s">
        <v>378</v>
      </c>
      <c r="M27" s="54" t="s">
        <v>397</v>
      </c>
      <c r="N27" s="53">
        <v>700</v>
      </c>
      <c r="O27" s="53"/>
      <c r="P27" s="205" t="s">
        <v>200</v>
      </c>
      <c r="Q27" s="205" t="s">
        <v>1844</v>
      </c>
      <c r="R27" s="55">
        <v>0</v>
      </c>
      <c r="S27" s="487" t="s">
        <v>630</v>
      </c>
      <c r="T27" s="143" t="str">
        <f>_xlfn.IFNA(VLOOKUP(VALUE(Table30[[#This Row],[TaxCode]]),TVA!E$2:H$628,4,FALSE),"")</f>
        <v>Livrări de bunuri şi prestări de servicii taxabile cu cota 11%</v>
      </c>
      <c r="V27" s="57"/>
    </row>
    <row r="28" spans="1:26" ht="16.5" customHeight="1">
      <c r="A28" s="49" t="s">
        <v>773</v>
      </c>
      <c r="B28" s="49" t="s">
        <v>396</v>
      </c>
      <c r="C28" s="50" t="s">
        <v>26</v>
      </c>
      <c r="D28" s="51">
        <v>107</v>
      </c>
      <c r="E28" s="51">
        <v>2</v>
      </c>
      <c r="F28" s="51">
        <v>2026</v>
      </c>
      <c r="G28" s="52" t="s">
        <v>1822</v>
      </c>
      <c r="H28" s="50" t="s">
        <v>1827</v>
      </c>
      <c r="I28" s="52" t="s">
        <v>1822</v>
      </c>
      <c r="J28" s="52" t="s">
        <v>1822</v>
      </c>
      <c r="K28" s="50" t="s">
        <v>327</v>
      </c>
      <c r="L28" s="50" t="s">
        <v>327</v>
      </c>
      <c r="M28" s="54" t="s">
        <v>399</v>
      </c>
      <c r="N28" s="53"/>
      <c r="O28" s="53">
        <v>700</v>
      </c>
      <c r="P28" s="54" t="s">
        <v>200</v>
      </c>
      <c r="Q28" s="54" t="s">
        <v>1844</v>
      </c>
      <c r="R28" s="98">
        <f>Table30[[#This Row],[CreditAmount]]*11%</f>
        <v>77</v>
      </c>
      <c r="S28" s="489"/>
      <c r="T28" s="143" t="str">
        <f>_xlfn.IFNA(VLOOKUP(VALUE(Table30[[#This Row],[TaxCode]]),TVA!E$2:H$628,4,FALSE),"")</f>
        <v>Livrări de bunuri şi prestări de servicii taxabile cu cota 11%</v>
      </c>
      <c r="U28" s="77" t="s">
        <v>728</v>
      </c>
      <c r="V28" s="57"/>
    </row>
    <row r="29" spans="1:26" ht="16.5" customHeight="1">
      <c r="A29" s="49" t="s">
        <v>773</v>
      </c>
      <c r="B29" s="49" t="s">
        <v>396</v>
      </c>
      <c r="C29" s="50" t="s">
        <v>26</v>
      </c>
      <c r="D29" s="51">
        <v>107</v>
      </c>
      <c r="E29" s="51">
        <v>2</v>
      </c>
      <c r="F29" s="51">
        <v>2026</v>
      </c>
      <c r="G29" s="52" t="s">
        <v>1822</v>
      </c>
      <c r="H29" s="50" t="s">
        <v>1827</v>
      </c>
      <c r="I29" s="52" t="s">
        <v>1822</v>
      </c>
      <c r="J29" s="52" t="s">
        <v>1822</v>
      </c>
      <c r="K29" s="50" t="s">
        <v>379</v>
      </c>
      <c r="L29" s="50" t="s">
        <v>378</v>
      </c>
      <c r="M29" s="54" t="s">
        <v>397</v>
      </c>
      <c r="N29" s="53">
        <v>77</v>
      </c>
      <c r="O29" s="53"/>
      <c r="P29" s="205" t="s">
        <v>200</v>
      </c>
      <c r="Q29" s="205" t="s">
        <v>1844</v>
      </c>
      <c r="R29" s="55">
        <v>0</v>
      </c>
      <c r="S29" s="489"/>
      <c r="T29" s="143" t="str">
        <f>_xlfn.IFNA(VLOOKUP(VALUE(Table30[[#This Row],[TaxCode]]),TVA!E$2:H$628,4,FALSE),"")</f>
        <v>Livrări de bunuri şi prestări de servicii taxabile cu cota 11%</v>
      </c>
      <c r="U29" s="77" t="s">
        <v>729</v>
      </c>
      <c r="V29" s="57"/>
    </row>
    <row r="30" spans="1:26" ht="16.5" customHeight="1">
      <c r="A30" s="49" t="s">
        <v>773</v>
      </c>
      <c r="B30" s="49" t="s">
        <v>396</v>
      </c>
      <c r="C30" s="50" t="s">
        <v>26</v>
      </c>
      <c r="D30" s="51">
        <v>107</v>
      </c>
      <c r="E30" s="51">
        <v>2</v>
      </c>
      <c r="F30" s="51">
        <v>2026</v>
      </c>
      <c r="G30" s="52" t="s">
        <v>1822</v>
      </c>
      <c r="H30" s="50" t="s">
        <v>1827</v>
      </c>
      <c r="I30" s="52" t="s">
        <v>1822</v>
      </c>
      <c r="J30" s="52" t="s">
        <v>1822</v>
      </c>
      <c r="K30" s="50" t="s">
        <v>327</v>
      </c>
      <c r="L30" s="50" t="s">
        <v>327</v>
      </c>
      <c r="M30" s="54" t="s">
        <v>394</v>
      </c>
      <c r="N30" s="53"/>
      <c r="O30" s="53">
        <v>77</v>
      </c>
      <c r="P30" s="205" t="s">
        <v>200</v>
      </c>
      <c r="Q30" s="205" t="s">
        <v>1844</v>
      </c>
      <c r="R30" s="98">
        <v>0</v>
      </c>
      <c r="S30" s="488"/>
      <c r="T30" s="143" t="str">
        <f>_xlfn.IFNA(VLOOKUP(VALUE(Table30[[#This Row],[TaxCode]]),TVA!E$2:H$628,4,FALSE),"")</f>
        <v>Livrări de bunuri şi prestări de servicii taxabile cu cota 11%</v>
      </c>
      <c r="U30" s="77" t="s">
        <v>727</v>
      </c>
      <c r="V30" s="57"/>
      <c r="Y30" s="99"/>
    </row>
    <row r="31" spans="1:26" ht="16.5" customHeight="1">
      <c r="A31" s="49"/>
      <c r="B31" s="49"/>
      <c r="C31" s="50"/>
      <c r="D31" s="51"/>
      <c r="E31" s="51"/>
      <c r="F31" s="51"/>
      <c r="G31" s="52"/>
      <c r="H31" s="50"/>
      <c r="I31" s="52"/>
      <c r="J31" s="52"/>
      <c r="K31" s="50"/>
      <c r="L31" s="50"/>
      <c r="M31" s="54"/>
      <c r="N31" s="53"/>
      <c r="O31" s="53"/>
      <c r="P31" s="54"/>
      <c r="Q31" s="54"/>
      <c r="R31" s="55"/>
      <c r="S31" s="56"/>
      <c r="T31" s="143" t="str">
        <f>_xlfn.IFNA(VLOOKUP(VALUE(Table30[[#This Row],[TaxCode]]),TVA!E$2:H$628,4,FALSE),"")</f>
        <v/>
      </c>
      <c r="V31" s="57"/>
    </row>
    <row r="32" spans="1:26" ht="16.5" customHeight="1">
      <c r="A32" s="49" t="s">
        <v>773</v>
      </c>
      <c r="B32" s="49" t="s">
        <v>396</v>
      </c>
      <c r="C32" s="50" t="s">
        <v>26</v>
      </c>
      <c r="D32" s="51">
        <v>109</v>
      </c>
      <c r="E32" s="51">
        <v>2</v>
      </c>
      <c r="F32" s="51">
        <v>2026</v>
      </c>
      <c r="G32" s="52" t="s">
        <v>1822</v>
      </c>
      <c r="H32" s="50" t="s">
        <v>400</v>
      </c>
      <c r="I32" s="52" t="s">
        <v>1822</v>
      </c>
      <c r="J32" s="52" t="s">
        <v>1822</v>
      </c>
      <c r="K32" s="50" t="s">
        <v>379</v>
      </c>
      <c r="L32" s="50" t="s">
        <v>378</v>
      </c>
      <c r="M32" s="54" t="s">
        <v>397</v>
      </c>
      <c r="N32" s="53">
        <v>850000</v>
      </c>
      <c r="O32" s="53"/>
      <c r="P32" s="205" t="s">
        <v>200</v>
      </c>
      <c r="Q32" s="205" t="s">
        <v>401</v>
      </c>
      <c r="R32" s="55">
        <v>0</v>
      </c>
      <c r="S32" s="487" t="s">
        <v>631</v>
      </c>
      <c r="T32" s="143" t="str">
        <f>_xlfn.IFNA(VLOOKUP(VALUE(Table30[[#This Row],[TaxCode]]),TVA!E$2:H$628,4,FALSE),"")</f>
        <v>Livrari de bunuri si prestari de servicii supuse masurilor de simplificare (taxare inversa)</v>
      </c>
      <c r="U32" s="77" t="s">
        <v>717</v>
      </c>
      <c r="V32" s="57"/>
    </row>
    <row r="33" spans="1:27" ht="16.5" customHeight="1">
      <c r="A33" s="49" t="s">
        <v>773</v>
      </c>
      <c r="B33" s="49" t="s">
        <v>396</v>
      </c>
      <c r="C33" s="50" t="s">
        <v>26</v>
      </c>
      <c r="D33" s="51">
        <v>109</v>
      </c>
      <c r="E33" s="51">
        <v>2</v>
      </c>
      <c r="F33" s="51">
        <v>2026</v>
      </c>
      <c r="G33" s="52" t="s">
        <v>1822</v>
      </c>
      <c r="H33" s="50" t="s">
        <v>400</v>
      </c>
      <c r="I33" s="52" t="s">
        <v>1822</v>
      </c>
      <c r="J33" s="52" t="s">
        <v>1822</v>
      </c>
      <c r="K33" s="50" t="s">
        <v>327</v>
      </c>
      <c r="L33" s="50" t="s">
        <v>327</v>
      </c>
      <c r="M33" s="54" t="s">
        <v>402</v>
      </c>
      <c r="N33" s="53"/>
      <c r="O33" s="53">
        <v>850000</v>
      </c>
      <c r="P33" s="54" t="s">
        <v>200</v>
      </c>
      <c r="Q33" s="54" t="s">
        <v>401</v>
      </c>
      <c r="R33" s="55">
        <v>0</v>
      </c>
      <c r="S33" s="488"/>
      <c r="T33" s="143" t="str">
        <f>_xlfn.IFNA(VLOOKUP(VALUE(Table30[[#This Row],[TaxCode]]),TVA!E$2:H$628,4,FALSE),"")</f>
        <v>Livrari de bunuri si prestari de servicii supuse masurilor de simplificare (taxare inversa)</v>
      </c>
      <c r="U33" s="77" t="s">
        <v>718</v>
      </c>
      <c r="V33" s="57"/>
    </row>
    <row r="34" spans="1:27" ht="16.5" customHeight="1">
      <c r="A34" s="49"/>
      <c r="B34" s="49"/>
      <c r="C34" s="50"/>
      <c r="D34" s="51"/>
      <c r="E34" s="51"/>
      <c r="F34" s="51"/>
      <c r="G34" s="52"/>
      <c r="H34" s="50"/>
      <c r="I34" s="52"/>
      <c r="J34" s="52"/>
      <c r="K34" s="50"/>
      <c r="L34" s="50"/>
      <c r="M34" s="54"/>
      <c r="N34" s="53"/>
      <c r="O34" s="53"/>
      <c r="P34" s="54"/>
      <c r="Q34" s="54"/>
      <c r="R34" s="55"/>
      <c r="S34" s="56"/>
      <c r="T34" s="143" t="str">
        <f>_xlfn.IFNA(VLOOKUP(VALUE(Table30[[#This Row],[TaxCode]]),TVA!E$2:H$628,4,FALSE),"")</f>
        <v/>
      </c>
      <c r="U34" s="77" t="s">
        <v>719</v>
      </c>
      <c r="V34" s="99"/>
      <c r="W34" s="99"/>
      <c r="X34" s="99"/>
      <c r="Y34" s="99"/>
    </row>
    <row r="35" spans="1:27" ht="16.5" customHeight="1">
      <c r="A35" s="49" t="s">
        <v>773</v>
      </c>
      <c r="B35" s="49" t="s">
        <v>396</v>
      </c>
      <c r="C35" s="50" t="s">
        <v>26</v>
      </c>
      <c r="D35" s="51">
        <v>110</v>
      </c>
      <c r="E35" s="51">
        <v>2</v>
      </c>
      <c r="F35" s="51">
        <v>2026</v>
      </c>
      <c r="G35" s="52" t="s">
        <v>1822</v>
      </c>
      <c r="H35" s="50" t="s">
        <v>632</v>
      </c>
      <c r="I35" s="52" t="s">
        <v>1822</v>
      </c>
      <c r="J35" s="52" t="s">
        <v>1822</v>
      </c>
      <c r="K35" s="50" t="s">
        <v>619</v>
      </c>
      <c r="L35" s="50" t="s">
        <v>378</v>
      </c>
      <c r="M35" s="54" t="s">
        <v>397</v>
      </c>
      <c r="N35" s="53">
        <v>850000</v>
      </c>
      <c r="O35" s="53"/>
      <c r="P35" s="205" t="s">
        <v>200</v>
      </c>
      <c r="Q35" s="205" t="s">
        <v>634</v>
      </c>
      <c r="R35" s="55">
        <v>0</v>
      </c>
      <c r="S35" s="487" t="s">
        <v>635</v>
      </c>
      <c r="T35" s="143" t="str">
        <f>_xlfn.IFNA(VLOOKUP(VALUE(Table30[[#This Row],[TaxCode]]),TVA!E$2:H$628,4,FALSE),"")</f>
        <v>Livrari de bunuri scutite cu drept de deducere cf Art. 294 alin (1) lit a) si b) din Codul Fiscal  (Exporturi)</v>
      </c>
      <c r="U35" s="168" t="s">
        <v>720</v>
      </c>
      <c r="V35" s="99"/>
      <c r="W35" s="99"/>
      <c r="X35" s="99"/>
      <c r="Y35" s="99"/>
      <c r="Z35" s="99"/>
      <c r="AA35" s="99"/>
    </row>
    <row r="36" spans="1:27" ht="16.5" customHeight="1">
      <c r="A36" s="49" t="s">
        <v>773</v>
      </c>
      <c r="B36" s="49" t="s">
        <v>396</v>
      </c>
      <c r="C36" s="50" t="s">
        <v>26</v>
      </c>
      <c r="D36" s="51">
        <v>110</v>
      </c>
      <c r="E36" s="51">
        <v>2</v>
      </c>
      <c r="F36" s="51">
        <v>2026</v>
      </c>
      <c r="G36" s="52" t="s">
        <v>1822</v>
      </c>
      <c r="H36" s="50" t="s">
        <v>632</v>
      </c>
      <c r="I36" s="52" t="s">
        <v>1822</v>
      </c>
      <c r="J36" s="52" t="s">
        <v>1822</v>
      </c>
      <c r="K36" s="50" t="s">
        <v>327</v>
      </c>
      <c r="L36" s="50" t="s">
        <v>327</v>
      </c>
      <c r="M36" s="54" t="s">
        <v>633</v>
      </c>
      <c r="N36" s="53"/>
      <c r="O36" s="53">
        <v>850000</v>
      </c>
      <c r="P36" s="54" t="s">
        <v>200</v>
      </c>
      <c r="Q36" s="54" t="s">
        <v>634</v>
      </c>
      <c r="R36" s="55">
        <v>0</v>
      </c>
      <c r="S36" s="488"/>
      <c r="T36" s="143" t="str">
        <f>_xlfn.IFNA(VLOOKUP(VALUE(Table30[[#This Row],[TaxCode]]),TVA!E$2:H$628,4,FALSE),"")</f>
        <v>Livrari de bunuri scutite cu drept de deducere cf Art. 294 alin (1) lit a) si b) din Codul Fiscal  (Exporturi)</v>
      </c>
      <c r="U36" s="168" t="s">
        <v>721</v>
      </c>
      <c r="V36" s="99"/>
      <c r="W36" s="99"/>
      <c r="X36" s="99"/>
      <c r="Y36" s="99"/>
      <c r="Z36" s="99"/>
      <c r="AA36" s="99"/>
    </row>
    <row r="37" spans="1:27" ht="16.5" customHeight="1">
      <c r="A37" s="49"/>
      <c r="B37" s="49"/>
      <c r="C37" s="50"/>
      <c r="D37" s="51"/>
      <c r="E37" s="51"/>
      <c r="F37" s="51"/>
      <c r="G37" s="52"/>
      <c r="H37" s="50"/>
      <c r="I37" s="52"/>
      <c r="J37" s="52"/>
      <c r="K37" s="50"/>
      <c r="L37" s="50"/>
      <c r="M37" s="54"/>
      <c r="N37" s="53"/>
      <c r="O37" s="53"/>
      <c r="P37" s="54"/>
      <c r="Q37" s="54"/>
      <c r="R37" s="55"/>
      <c r="S37" s="56"/>
      <c r="T37" s="143" t="str">
        <f>_xlfn.IFNA(VLOOKUP(VALUE(Table30[[#This Row],[TaxCode]]),TVA!E$2:H$628,4,FALSE),"")</f>
        <v/>
      </c>
      <c r="U37" s="168" t="s">
        <v>722</v>
      </c>
      <c r="V37" s="99"/>
      <c r="W37" s="99"/>
      <c r="X37" s="99"/>
      <c r="Y37" s="99"/>
      <c r="Z37" s="99"/>
      <c r="AA37" s="99"/>
    </row>
    <row r="38" spans="1:27" ht="16.5" customHeight="1">
      <c r="A38" s="49" t="s">
        <v>773</v>
      </c>
      <c r="B38" s="49" t="s">
        <v>396</v>
      </c>
      <c r="C38" s="50" t="s">
        <v>26</v>
      </c>
      <c r="D38" s="51">
        <v>111</v>
      </c>
      <c r="E38" s="51">
        <v>2</v>
      </c>
      <c r="F38" s="51">
        <v>2026</v>
      </c>
      <c r="G38" s="52" t="s">
        <v>1822</v>
      </c>
      <c r="H38" s="50" t="s">
        <v>636</v>
      </c>
      <c r="I38" s="52" t="s">
        <v>1822</v>
      </c>
      <c r="J38" s="52" t="s">
        <v>1822</v>
      </c>
      <c r="K38" s="50" t="s">
        <v>379</v>
      </c>
      <c r="L38" s="50" t="s">
        <v>378</v>
      </c>
      <c r="M38" s="54" t="s">
        <v>397</v>
      </c>
      <c r="N38" s="53">
        <v>850000</v>
      </c>
      <c r="O38" s="53"/>
      <c r="P38" s="205" t="s">
        <v>200</v>
      </c>
      <c r="Q38" s="205" t="s">
        <v>637</v>
      </c>
      <c r="R38" s="55">
        <v>0</v>
      </c>
      <c r="S38" s="487" t="s">
        <v>638</v>
      </c>
      <c r="T38" s="143" t="str">
        <f>_xlfn.IFNA(VLOOKUP(VALUE(Table30[[#This Row],[TaxCode]]),TVA!E$2:H$628,4,FALSE),"")</f>
        <v>Livrări de bunuri și prestări de servicii scutite fără drept de deducere</v>
      </c>
      <c r="V38" s="57"/>
    </row>
    <row r="39" spans="1:27" ht="16.5" customHeight="1">
      <c r="A39" s="49" t="s">
        <v>773</v>
      </c>
      <c r="B39" s="49" t="s">
        <v>396</v>
      </c>
      <c r="C39" s="50" t="s">
        <v>26</v>
      </c>
      <c r="D39" s="51">
        <v>111</v>
      </c>
      <c r="E39" s="51">
        <v>2</v>
      </c>
      <c r="F39" s="51">
        <v>2026</v>
      </c>
      <c r="G39" s="52" t="s">
        <v>1822</v>
      </c>
      <c r="H39" s="50" t="s">
        <v>636</v>
      </c>
      <c r="I39" s="52" t="s">
        <v>1822</v>
      </c>
      <c r="J39" s="52" t="s">
        <v>1822</v>
      </c>
      <c r="K39" s="50" t="s">
        <v>327</v>
      </c>
      <c r="L39" s="50" t="s">
        <v>327</v>
      </c>
      <c r="M39" s="54" t="s">
        <v>398</v>
      </c>
      <c r="N39" s="53"/>
      <c r="O39" s="53">
        <v>850000</v>
      </c>
      <c r="P39" s="54" t="s">
        <v>200</v>
      </c>
      <c r="Q39" s="54" t="s">
        <v>637</v>
      </c>
      <c r="R39" s="55">
        <v>0</v>
      </c>
      <c r="S39" s="488"/>
      <c r="T39" s="143" t="str">
        <f>_xlfn.IFNA(VLOOKUP(VALUE(Table30[[#This Row],[TaxCode]]),TVA!E$2:H$628,4,FALSE),"")</f>
        <v>Livrări de bunuri și prestări de servicii scutite fără drept de deducere</v>
      </c>
      <c r="V39" s="57"/>
    </row>
    <row r="40" spans="1:27" ht="16.5" customHeight="1">
      <c r="A40" s="49"/>
      <c r="B40" s="49"/>
      <c r="C40" s="50"/>
      <c r="D40" s="51"/>
      <c r="E40" s="51"/>
      <c r="F40" s="51"/>
      <c r="G40" s="52"/>
      <c r="H40" s="50"/>
      <c r="I40" s="52"/>
      <c r="J40" s="52"/>
      <c r="K40" s="50"/>
      <c r="L40" s="50"/>
      <c r="M40" s="54"/>
      <c r="N40" s="53"/>
      <c r="O40" s="53"/>
      <c r="P40" s="54"/>
      <c r="Q40" s="54"/>
      <c r="R40" s="55"/>
      <c r="S40" s="56"/>
      <c r="T40" s="143" t="str">
        <f>_xlfn.IFNA(VLOOKUP(VALUE(Table30[[#This Row],[TaxCode]]),TVA!E$2:H$628,4,FALSE),"")</f>
        <v/>
      </c>
      <c r="V40" s="57"/>
    </row>
    <row r="41" spans="1:27" ht="16.5" customHeight="1">
      <c r="A41" s="49" t="s">
        <v>773</v>
      </c>
      <c r="B41" s="49" t="s">
        <v>396</v>
      </c>
      <c r="C41" s="50" t="s">
        <v>26</v>
      </c>
      <c r="D41" s="51">
        <v>112</v>
      </c>
      <c r="E41" s="51">
        <v>2</v>
      </c>
      <c r="F41" s="51">
        <v>2026</v>
      </c>
      <c r="G41" s="52" t="s">
        <v>1822</v>
      </c>
      <c r="H41" s="50" t="s">
        <v>640</v>
      </c>
      <c r="I41" s="52" t="s">
        <v>1822</v>
      </c>
      <c r="J41" s="52" t="s">
        <v>1822</v>
      </c>
      <c r="K41" s="50" t="s">
        <v>379</v>
      </c>
      <c r="L41" s="50" t="s">
        <v>378</v>
      </c>
      <c r="M41" s="54" t="s">
        <v>397</v>
      </c>
      <c r="N41" s="53">
        <v>150</v>
      </c>
      <c r="O41" s="53"/>
      <c r="P41" s="205" t="s">
        <v>200</v>
      </c>
      <c r="Q41" s="205" t="s">
        <v>641</v>
      </c>
      <c r="R41" s="55">
        <v>0</v>
      </c>
      <c r="S41" s="487" t="s">
        <v>20</v>
      </c>
      <c r="T41" s="143" t="str">
        <f>_xlfn.IFNA(VLOOKUP(VALUE(Table30[[#This Row],[TaxCode]]),TVA!E$2:H$628,4,FALSE),"")</f>
        <v>Operatiuni care nu intra in sfera de aplicare a TVA</v>
      </c>
      <c r="V41" s="57"/>
    </row>
    <row r="42" spans="1:27" ht="16.5" customHeight="1">
      <c r="A42" s="49" t="s">
        <v>773</v>
      </c>
      <c r="B42" s="49" t="s">
        <v>396</v>
      </c>
      <c r="C42" s="50" t="s">
        <v>26</v>
      </c>
      <c r="D42" s="51">
        <v>112</v>
      </c>
      <c r="E42" s="51">
        <v>2</v>
      </c>
      <c r="F42" s="51">
        <v>2026</v>
      </c>
      <c r="G42" s="52" t="s">
        <v>1822</v>
      </c>
      <c r="H42" s="50" t="s">
        <v>640</v>
      </c>
      <c r="I42" s="52" t="s">
        <v>1822</v>
      </c>
      <c r="J42" s="52" t="s">
        <v>1822</v>
      </c>
      <c r="K42" s="50" t="s">
        <v>327</v>
      </c>
      <c r="L42" s="50" t="s">
        <v>327</v>
      </c>
      <c r="M42" s="54" t="s">
        <v>639</v>
      </c>
      <c r="N42" s="53"/>
      <c r="O42" s="53">
        <v>150</v>
      </c>
      <c r="P42" s="207" t="s">
        <v>200</v>
      </c>
      <c r="Q42" s="207" t="s">
        <v>641</v>
      </c>
      <c r="R42" s="55">
        <v>0</v>
      </c>
      <c r="S42" s="488"/>
      <c r="T42" s="143" t="str">
        <f>_xlfn.IFNA(VLOOKUP(VALUE(Table30[[#This Row],[TaxCode]]),TVA!E$2:H$628,4,FALSE),"")</f>
        <v>Operatiuni care nu intra in sfera de aplicare a TVA</v>
      </c>
      <c r="V42" s="57"/>
    </row>
    <row r="43" spans="1:27" ht="16.5" customHeight="1">
      <c r="A43" s="49"/>
      <c r="B43" s="49"/>
      <c r="C43" s="50"/>
      <c r="D43" s="51"/>
      <c r="E43" s="51"/>
      <c r="F43" s="51"/>
      <c r="G43" s="52"/>
      <c r="H43" s="50"/>
      <c r="I43" s="52"/>
      <c r="J43" s="52"/>
      <c r="K43" s="50"/>
      <c r="L43" s="50"/>
      <c r="M43" s="54"/>
      <c r="N43" s="53"/>
      <c r="O43" s="53"/>
      <c r="P43" s="54"/>
      <c r="Q43" s="54"/>
      <c r="R43" s="55"/>
      <c r="S43" s="56"/>
      <c r="T43" s="143" t="str">
        <f>_xlfn.IFNA(VLOOKUP(VALUE(Table30[[#This Row],[TaxCode]]),TVA!E$2:H$628,4,FALSE),"")</f>
        <v/>
      </c>
      <c r="V43" s="57"/>
    </row>
    <row r="44" spans="1:27" ht="16.5" customHeight="1">
      <c r="A44" s="49" t="s">
        <v>773</v>
      </c>
      <c r="B44" s="49" t="s">
        <v>396</v>
      </c>
      <c r="C44" s="50" t="s">
        <v>26</v>
      </c>
      <c r="D44" s="51">
        <v>113</v>
      </c>
      <c r="E44" s="51">
        <v>2</v>
      </c>
      <c r="F44" s="51">
        <v>2026</v>
      </c>
      <c r="G44" s="52" t="s">
        <v>1822</v>
      </c>
      <c r="H44" s="50" t="s">
        <v>656</v>
      </c>
      <c r="I44" s="52" t="s">
        <v>1822</v>
      </c>
      <c r="J44" s="52" t="s">
        <v>1822</v>
      </c>
      <c r="K44" s="50" t="s">
        <v>379</v>
      </c>
      <c r="L44" s="50" t="s">
        <v>378</v>
      </c>
      <c r="M44" s="54" t="s">
        <v>397</v>
      </c>
      <c r="N44" s="53">
        <v>700</v>
      </c>
      <c r="O44" s="53"/>
      <c r="P44" s="205" t="s">
        <v>200</v>
      </c>
      <c r="Q44" s="205" t="s">
        <v>1845</v>
      </c>
      <c r="R44" s="55">
        <v>0</v>
      </c>
      <c r="S44" s="487" t="s">
        <v>1846</v>
      </c>
      <c r="T44" s="143" t="str">
        <f>_xlfn.IFNA(VLOOKUP(VALUE(Table30[[#This Row],[TaxCode]]),TVA!E$2:H$628,4,FALSE),"")</f>
        <v>Livrări/ prestări de către furnizorii care aplică TVA la încasare 21%</v>
      </c>
      <c r="V44" s="57"/>
    </row>
    <row r="45" spans="1:27" ht="16.5" customHeight="1">
      <c r="A45" s="49" t="s">
        <v>773</v>
      </c>
      <c r="B45" s="49" t="s">
        <v>396</v>
      </c>
      <c r="C45" s="50" t="s">
        <v>26</v>
      </c>
      <c r="D45" s="51">
        <v>113</v>
      </c>
      <c r="E45" s="51">
        <v>2</v>
      </c>
      <c r="F45" s="51">
        <v>2026</v>
      </c>
      <c r="G45" s="52" t="s">
        <v>1822</v>
      </c>
      <c r="H45" s="50" t="s">
        <v>656</v>
      </c>
      <c r="I45" s="52" t="s">
        <v>1822</v>
      </c>
      <c r="J45" s="52" t="s">
        <v>1822</v>
      </c>
      <c r="K45" s="50" t="s">
        <v>327</v>
      </c>
      <c r="L45" s="50" t="s">
        <v>327</v>
      </c>
      <c r="M45" s="54" t="s">
        <v>399</v>
      </c>
      <c r="N45" s="53"/>
      <c r="O45" s="53">
        <v>700</v>
      </c>
      <c r="P45" s="54" t="s">
        <v>200</v>
      </c>
      <c r="Q45" s="54" t="s">
        <v>1845</v>
      </c>
      <c r="R45" s="55">
        <f>Table30[[#This Row],[CreditAmount]]*21%</f>
        <v>147</v>
      </c>
      <c r="S45" s="489"/>
      <c r="T45" s="143" t="str">
        <f>_xlfn.IFNA(VLOOKUP(VALUE(Table30[[#This Row],[TaxCode]]),TVA!E$2:H$628,4,FALSE),"")</f>
        <v>Livrări/ prestări de către furnizorii care aplică TVA la încasare 21%</v>
      </c>
      <c r="V45" s="57"/>
    </row>
    <row r="46" spans="1:27" ht="16.5" customHeight="1">
      <c r="A46" s="49" t="s">
        <v>773</v>
      </c>
      <c r="B46" s="49" t="s">
        <v>396</v>
      </c>
      <c r="C46" s="50" t="s">
        <v>26</v>
      </c>
      <c r="D46" s="51">
        <v>113</v>
      </c>
      <c r="E46" s="51">
        <v>2</v>
      </c>
      <c r="F46" s="51">
        <v>2026</v>
      </c>
      <c r="G46" s="52" t="s">
        <v>1822</v>
      </c>
      <c r="H46" s="50" t="s">
        <v>656</v>
      </c>
      <c r="I46" s="52" t="s">
        <v>1822</v>
      </c>
      <c r="J46" s="52" t="s">
        <v>1822</v>
      </c>
      <c r="K46" s="50" t="s">
        <v>379</v>
      </c>
      <c r="L46" s="50" t="s">
        <v>378</v>
      </c>
      <c r="M46" s="54" t="s">
        <v>397</v>
      </c>
      <c r="N46" s="53">
        <v>147</v>
      </c>
      <c r="O46" s="53"/>
      <c r="P46" s="205" t="s">
        <v>200</v>
      </c>
      <c r="Q46" s="205" t="s">
        <v>1845</v>
      </c>
      <c r="R46" s="55">
        <v>0</v>
      </c>
      <c r="S46" s="489"/>
      <c r="T46" s="143" t="str">
        <f>_xlfn.IFNA(VLOOKUP(VALUE(Table30[[#This Row],[TaxCode]]),TVA!E$2:H$628,4,FALSE),"")</f>
        <v>Livrări/ prestări de către furnizorii care aplică TVA la încasare 21%</v>
      </c>
      <c r="V46" s="57"/>
    </row>
    <row r="47" spans="1:27" ht="16.5" customHeight="1">
      <c r="A47" s="49" t="s">
        <v>773</v>
      </c>
      <c r="B47" s="49" t="s">
        <v>396</v>
      </c>
      <c r="C47" s="50" t="s">
        <v>26</v>
      </c>
      <c r="D47" s="51">
        <v>113</v>
      </c>
      <c r="E47" s="51">
        <v>2</v>
      </c>
      <c r="F47" s="51">
        <v>2026</v>
      </c>
      <c r="G47" s="52" t="s">
        <v>1822</v>
      </c>
      <c r="H47" s="50" t="s">
        <v>656</v>
      </c>
      <c r="I47" s="52" t="s">
        <v>1822</v>
      </c>
      <c r="J47" s="52" t="s">
        <v>1822</v>
      </c>
      <c r="K47" s="50" t="s">
        <v>327</v>
      </c>
      <c r="L47" s="50" t="s">
        <v>327</v>
      </c>
      <c r="M47" s="54" t="s">
        <v>388</v>
      </c>
      <c r="N47" s="53"/>
      <c r="O47" s="53">
        <v>147</v>
      </c>
      <c r="P47" s="205" t="s">
        <v>200</v>
      </c>
      <c r="Q47" s="205" t="s">
        <v>1845</v>
      </c>
      <c r="R47" s="55">
        <v>0</v>
      </c>
      <c r="S47" s="488"/>
      <c r="T47" s="143" t="str">
        <f>_xlfn.IFNA(VLOOKUP(VALUE(Table30[[#This Row],[TaxCode]]),TVA!E$2:H$628,4,FALSE),"")</f>
        <v>Livrări/ prestări de către furnizorii care aplică TVA la încasare 21%</v>
      </c>
      <c r="V47" s="57"/>
    </row>
    <row r="48" spans="1:27" ht="16.5" customHeight="1">
      <c r="A48" s="49"/>
      <c r="B48" s="49"/>
      <c r="C48" s="50"/>
      <c r="D48" s="51"/>
      <c r="E48" s="51"/>
      <c r="F48" s="51"/>
      <c r="G48" s="52"/>
      <c r="H48" s="50"/>
      <c r="I48" s="52"/>
      <c r="J48" s="52"/>
      <c r="K48" s="50"/>
      <c r="L48" s="50"/>
      <c r="M48" s="54"/>
      <c r="N48" s="53"/>
      <c r="O48" s="53"/>
      <c r="P48" s="54"/>
      <c r="Q48" s="54"/>
      <c r="R48" s="55"/>
      <c r="S48" s="61"/>
      <c r="T48" s="143" t="str">
        <f>_xlfn.IFNA(VLOOKUP(VALUE(Table30[[#This Row],[TaxCode]]),TVA!E$2:H$628,4,FALSE),"")</f>
        <v/>
      </c>
      <c r="V48" s="57"/>
    </row>
    <row r="49" spans="1:22" ht="16.5" customHeight="1">
      <c r="A49" s="49" t="s">
        <v>774</v>
      </c>
      <c r="B49" s="49" t="s">
        <v>391</v>
      </c>
      <c r="C49" s="50" t="s">
        <v>375</v>
      </c>
      <c r="D49" s="51">
        <v>114</v>
      </c>
      <c r="E49" s="51">
        <v>2</v>
      </c>
      <c r="F49" s="51">
        <v>2026</v>
      </c>
      <c r="G49" s="52" t="s">
        <v>1822</v>
      </c>
      <c r="H49" s="50" t="s">
        <v>1828</v>
      </c>
      <c r="I49" s="52" t="s">
        <v>1829</v>
      </c>
      <c r="J49" s="52" t="s">
        <v>1822</v>
      </c>
      <c r="K49" s="50" t="s">
        <v>327</v>
      </c>
      <c r="L49" s="50" t="s">
        <v>327</v>
      </c>
      <c r="M49" s="54" t="s">
        <v>381</v>
      </c>
      <c r="N49" s="53">
        <v>10000</v>
      </c>
      <c r="O49" s="53"/>
      <c r="P49" s="54" t="s">
        <v>200</v>
      </c>
      <c r="Q49" s="54" t="s">
        <v>1848</v>
      </c>
      <c r="R49" s="55">
        <f>Table30[[#This Row],[DebitAmount]]*21%</f>
        <v>2100</v>
      </c>
      <c r="S49" s="487" t="s">
        <v>1847</v>
      </c>
      <c r="T49" s="143" t="str">
        <f>_xlfn.IFNA(VLOOKUP(VALUE(Table30[[#This Row],[TaxCode]]),TVA!E$2:H$628,4,FALSE),"")</f>
        <v>Achiziţii intracomunitara de bunuri de la un furnizor înregistrat în scopuri de TVA în statul membru din care a avut loc livrarea intracomunitară 21%</v>
      </c>
      <c r="V49" s="57"/>
    </row>
    <row r="50" spans="1:22" ht="16.5" customHeight="1">
      <c r="A50" s="49" t="s">
        <v>774</v>
      </c>
      <c r="B50" s="49" t="s">
        <v>391</v>
      </c>
      <c r="C50" s="50" t="s">
        <v>375</v>
      </c>
      <c r="D50" s="51">
        <v>114</v>
      </c>
      <c r="E50" s="51">
        <v>2</v>
      </c>
      <c r="F50" s="51">
        <v>2026</v>
      </c>
      <c r="G50" s="52" t="s">
        <v>1822</v>
      </c>
      <c r="H50" s="50" t="s">
        <v>1828</v>
      </c>
      <c r="I50" s="52" t="s">
        <v>1829</v>
      </c>
      <c r="J50" s="52" t="s">
        <v>1822</v>
      </c>
      <c r="K50" s="50" t="s">
        <v>378</v>
      </c>
      <c r="L50" s="50" t="s">
        <v>395</v>
      </c>
      <c r="M50" s="54" t="s">
        <v>382</v>
      </c>
      <c r="N50" s="53"/>
      <c r="O50" s="53">
        <v>10000</v>
      </c>
      <c r="P50" s="205" t="s">
        <v>200</v>
      </c>
      <c r="Q50" s="205" t="s">
        <v>1848</v>
      </c>
      <c r="R50" s="55">
        <v>0</v>
      </c>
      <c r="S50" s="489"/>
      <c r="T50" s="143" t="str">
        <f>_xlfn.IFNA(VLOOKUP(VALUE(Table30[[#This Row],[TaxCode]]),TVA!E$2:H$628,4,FALSE),"")</f>
        <v>Achiziţii intracomunitara de bunuri de la un furnizor înregistrat în scopuri de TVA în statul membru din care a avut loc livrarea intracomunitară 21%</v>
      </c>
      <c r="V50" s="57"/>
    </row>
    <row r="51" spans="1:22" ht="16.5" customHeight="1">
      <c r="A51" s="49" t="s">
        <v>774</v>
      </c>
      <c r="B51" s="49" t="s">
        <v>391</v>
      </c>
      <c r="C51" s="50" t="s">
        <v>375</v>
      </c>
      <c r="D51" s="51">
        <v>114</v>
      </c>
      <c r="E51" s="51">
        <v>2</v>
      </c>
      <c r="F51" s="51">
        <v>2026</v>
      </c>
      <c r="G51" s="52" t="s">
        <v>1822</v>
      </c>
      <c r="H51" s="50" t="s">
        <v>1828</v>
      </c>
      <c r="I51" s="52" t="s">
        <v>1829</v>
      </c>
      <c r="J51" s="52" t="s">
        <v>1822</v>
      </c>
      <c r="K51" s="50" t="s">
        <v>327</v>
      </c>
      <c r="L51" s="50" t="s">
        <v>327</v>
      </c>
      <c r="M51" s="54" t="s">
        <v>383</v>
      </c>
      <c r="N51" s="53">
        <v>2100</v>
      </c>
      <c r="O51" s="53"/>
      <c r="P51" s="207" t="s">
        <v>200</v>
      </c>
      <c r="Q51" s="207" t="s">
        <v>1848</v>
      </c>
      <c r="R51" s="55">
        <v>0</v>
      </c>
      <c r="S51" s="489"/>
      <c r="T51" s="143" t="str">
        <f>_xlfn.IFNA(VLOOKUP(VALUE(Table30[[#This Row],[TaxCode]]),TVA!E$2:H$628,4,FALSE),"")</f>
        <v>Achiziţii intracomunitara de bunuri de la un furnizor înregistrat în scopuri de TVA în statul membru din care a avut loc livrarea intracomunitară 21%</v>
      </c>
      <c r="V51" s="57"/>
    </row>
    <row r="52" spans="1:22" ht="16.5" customHeight="1">
      <c r="A52" s="49" t="s">
        <v>774</v>
      </c>
      <c r="B52" s="49" t="s">
        <v>391</v>
      </c>
      <c r="C52" s="50" t="s">
        <v>375</v>
      </c>
      <c r="D52" s="51">
        <v>114</v>
      </c>
      <c r="E52" s="51">
        <v>2</v>
      </c>
      <c r="F52" s="51">
        <v>2026</v>
      </c>
      <c r="G52" s="52" t="s">
        <v>1822</v>
      </c>
      <c r="H52" s="50" t="s">
        <v>1828</v>
      </c>
      <c r="I52" s="52" t="s">
        <v>1829</v>
      </c>
      <c r="J52" s="52" t="s">
        <v>1822</v>
      </c>
      <c r="K52" s="50" t="s">
        <v>327</v>
      </c>
      <c r="L52" s="50" t="s">
        <v>327</v>
      </c>
      <c r="M52" s="54" t="s">
        <v>394</v>
      </c>
      <c r="N52" s="53"/>
      <c r="O52" s="53">
        <v>2100</v>
      </c>
      <c r="P52" s="207" t="s">
        <v>200</v>
      </c>
      <c r="Q52" s="207" t="s">
        <v>1848</v>
      </c>
      <c r="R52" s="55">
        <v>0</v>
      </c>
      <c r="S52" s="488"/>
      <c r="T52" s="143" t="str">
        <f>_xlfn.IFNA(VLOOKUP(VALUE(Table30[[#This Row],[TaxCode]]),TVA!E$2:H$628,4,FALSE),"")</f>
        <v>Achiziţii intracomunitara de bunuri de la un furnizor înregistrat în scopuri de TVA în statul membru din care a avut loc livrarea intracomunitară 21%</v>
      </c>
      <c r="V52" s="57"/>
    </row>
    <row r="53" spans="1:22" ht="16.5" customHeight="1">
      <c r="A53" s="49"/>
      <c r="B53" s="49"/>
      <c r="C53" s="50"/>
      <c r="D53" s="51"/>
      <c r="E53" s="51"/>
      <c r="F53" s="51"/>
      <c r="G53" s="52"/>
      <c r="H53" s="50"/>
      <c r="I53" s="52"/>
      <c r="J53" s="52"/>
      <c r="K53" s="50"/>
      <c r="L53" s="50"/>
      <c r="M53" s="54"/>
      <c r="N53" s="53"/>
      <c r="O53" s="53"/>
      <c r="P53" s="54"/>
      <c r="Q53" s="54"/>
      <c r="R53" s="55"/>
      <c r="S53" s="56"/>
      <c r="T53" s="143" t="str">
        <f>_xlfn.IFNA(VLOOKUP(VALUE(Table30[[#This Row],[TaxCode]]),TVA!E$2:H$628,4,FALSE),"")</f>
        <v/>
      </c>
      <c r="V53" s="57"/>
    </row>
    <row r="54" spans="1:22" ht="16.5" customHeight="1">
      <c r="A54" s="49" t="s">
        <v>774</v>
      </c>
      <c r="B54" s="49" t="s">
        <v>391</v>
      </c>
      <c r="C54" s="50" t="s">
        <v>375</v>
      </c>
      <c r="D54" s="51">
        <v>115</v>
      </c>
      <c r="E54" s="51">
        <v>2</v>
      </c>
      <c r="F54" s="51">
        <v>2026</v>
      </c>
      <c r="G54" s="59" t="s">
        <v>1823</v>
      </c>
      <c r="H54" s="50" t="s">
        <v>1834</v>
      </c>
      <c r="I54" s="52" t="s">
        <v>1824</v>
      </c>
      <c r="J54" s="52" t="s">
        <v>1825</v>
      </c>
      <c r="K54" s="50" t="s">
        <v>327</v>
      </c>
      <c r="L54" s="50" t="s">
        <v>327</v>
      </c>
      <c r="M54" s="54" t="s">
        <v>381</v>
      </c>
      <c r="N54" s="53">
        <v>10000</v>
      </c>
      <c r="O54" s="53"/>
      <c r="P54" s="54" t="s">
        <v>200</v>
      </c>
      <c r="Q54" s="54" t="s">
        <v>1849</v>
      </c>
      <c r="R54" s="55">
        <v>2100</v>
      </c>
      <c r="S54" s="487" t="s">
        <v>1850</v>
      </c>
      <c r="T54" s="143" t="str">
        <f>_xlfn.IFNA(VLOOKUP(VALUE(Table30[[#This Row],[TaxCode]]),TVA!E$2:H$628,4,FALSE),"")</f>
        <v>Regularizări privind achiziţiile intracomunitare de bunuri 21%</v>
      </c>
      <c r="V54" s="57"/>
    </row>
    <row r="55" spans="1:22" ht="16.5" customHeight="1">
      <c r="A55" s="49" t="s">
        <v>774</v>
      </c>
      <c r="B55" s="49" t="s">
        <v>391</v>
      </c>
      <c r="C55" s="50" t="s">
        <v>375</v>
      </c>
      <c r="D55" s="51">
        <v>115</v>
      </c>
      <c r="E55" s="51">
        <v>2</v>
      </c>
      <c r="F55" s="51">
        <v>2026</v>
      </c>
      <c r="G55" s="59" t="s">
        <v>1823</v>
      </c>
      <c r="H55" s="50" t="s">
        <v>1834</v>
      </c>
      <c r="I55" s="52" t="s">
        <v>1824</v>
      </c>
      <c r="J55" s="52" t="s">
        <v>1825</v>
      </c>
      <c r="K55" s="50" t="s">
        <v>378</v>
      </c>
      <c r="L55" s="50" t="s">
        <v>395</v>
      </c>
      <c r="M55" s="54" t="s">
        <v>382</v>
      </c>
      <c r="N55" s="53"/>
      <c r="O55" s="53">
        <v>10000</v>
      </c>
      <c r="P55" s="205" t="s">
        <v>200</v>
      </c>
      <c r="Q55" s="205" t="s">
        <v>1849</v>
      </c>
      <c r="R55" s="55">
        <v>0</v>
      </c>
      <c r="S55" s="489"/>
      <c r="T55" s="143" t="str">
        <f>_xlfn.IFNA(VLOOKUP(VALUE(Table30[[#This Row],[TaxCode]]),TVA!E$2:H$628,4,FALSE),"")</f>
        <v>Regularizări privind achiziţiile intracomunitare de bunuri 21%</v>
      </c>
      <c r="V55" s="57"/>
    </row>
    <row r="56" spans="1:22" ht="16.5" customHeight="1">
      <c r="A56" s="49" t="s">
        <v>774</v>
      </c>
      <c r="B56" s="49" t="s">
        <v>391</v>
      </c>
      <c r="C56" s="50" t="s">
        <v>375</v>
      </c>
      <c r="D56" s="51">
        <v>115</v>
      </c>
      <c r="E56" s="51">
        <v>2</v>
      </c>
      <c r="F56" s="51">
        <v>2026</v>
      </c>
      <c r="G56" s="59" t="s">
        <v>1823</v>
      </c>
      <c r="H56" s="50" t="s">
        <v>1834</v>
      </c>
      <c r="I56" s="52" t="s">
        <v>1824</v>
      </c>
      <c r="J56" s="52" t="s">
        <v>1825</v>
      </c>
      <c r="K56" s="50" t="s">
        <v>327</v>
      </c>
      <c r="L56" s="50" t="s">
        <v>327</v>
      </c>
      <c r="M56" s="54" t="s">
        <v>383</v>
      </c>
      <c r="N56" s="53">
        <v>2100</v>
      </c>
      <c r="O56" s="53"/>
      <c r="P56" s="207" t="s">
        <v>200</v>
      </c>
      <c r="Q56" s="207" t="s">
        <v>1849</v>
      </c>
      <c r="R56" s="55">
        <v>0</v>
      </c>
      <c r="S56" s="489"/>
      <c r="T56" s="143" t="str">
        <f>_xlfn.IFNA(VLOOKUP(VALUE(Table30[[#This Row],[TaxCode]]),TVA!E$2:H$628,4,FALSE),"")</f>
        <v>Regularizări privind achiziţiile intracomunitare de bunuri 21%</v>
      </c>
      <c r="V56" s="57"/>
    </row>
    <row r="57" spans="1:22" ht="16.5" customHeight="1">
      <c r="A57" s="49" t="s">
        <v>774</v>
      </c>
      <c r="B57" s="49" t="s">
        <v>391</v>
      </c>
      <c r="C57" s="50" t="s">
        <v>375</v>
      </c>
      <c r="D57" s="51">
        <v>115</v>
      </c>
      <c r="E57" s="51">
        <v>2</v>
      </c>
      <c r="F57" s="51">
        <v>2026</v>
      </c>
      <c r="G57" s="59" t="s">
        <v>1823</v>
      </c>
      <c r="H57" s="50" t="s">
        <v>1834</v>
      </c>
      <c r="I57" s="52" t="s">
        <v>1824</v>
      </c>
      <c r="J57" s="52" t="s">
        <v>1825</v>
      </c>
      <c r="K57" s="50" t="s">
        <v>327</v>
      </c>
      <c r="L57" s="50" t="s">
        <v>327</v>
      </c>
      <c r="M57" s="54" t="s">
        <v>394</v>
      </c>
      <c r="N57" s="53"/>
      <c r="O57" s="53">
        <v>2100</v>
      </c>
      <c r="P57" s="207" t="s">
        <v>200</v>
      </c>
      <c r="Q57" s="207" t="s">
        <v>1849</v>
      </c>
      <c r="R57" s="55">
        <v>0</v>
      </c>
      <c r="S57" s="488"/>
      <c r="T57" s="143" t="str">
        <f>_xlfn.IFNA(VLOOKUP(VALUE(Table30[[#This Row],[TaxCode]]),TVA!E$2:H$628,4,FALSE),"")</f>
        <v>Regularizări privind achiziţiile intracomunitare de bunuri 21%</v>
      </c>
      <c r="V57" s="57"/>
    </row>
    <row r="58" spans="1:22" ht="16.5" customHeight="1">
      <c r="A58" s="49"/>
      <c r="B58" s="49"/>
      <c r="C58" s="50"/>
      <c r="D58" s="51"/>
      <c r="E58" s="51"/>
      <c r="F58" s="51"/>
      <c r="G58" s="52"/>
      <c r="H58" s="50"/>
      <c r="I58" s="52"/>
      <c r="J58" s="52"/>
      <c r="K58" s="50"/>
      <c r="L58" s="50"/>
      <c r="M58" s="54"/>
      <c r="N58" s="53"/>
      <c r="O58" s="53"/>
      <c r="P58" s="54"/>
      <c r="Q58" s="54"/>
      <c r="R58" s="55"/>
      <c r="S58" s="56"/>
      <c r="T58" s="143" t="str">
        <f>_xlfn.IFNA(VLOOKUP(VALUE(Table30[[#This Row],[TaxCode]]),TVA!E$2:H$628,4,FALSE),"")</f>
        <v/>
      </c>
      <c r="V58" s="57"/>
    </row>
    <row r="59" spans="1:22" ht="16.5" customHeight="1">
      <c r="A59" s="49" t="s">
        <v>774</v>
      </c>
      <c r="B59" s="62" t="s">
        <v>391</v>
      </c>
      <c r="C59" s="63" t="s">
        <v>375</v>
      </c>
      <c r="D59" s="64">
        <v>116</v>
      </c>
      <c r="E59" s="51">
        <v>2</v>
      </c>
      <c r="F59" s="51">
        <v>2026</v>
      </c>
      <c r="G59" s="52" t="s">
        <v>1822</v>
      </c>
      <c r="H59" s="63" t="s">
        <v>643</v>
      </c>
      <c r="I59" s="52" t="s">
        <v>1829</v>
      </c>
      <c r="J59" s="52" t="s">
        <v>1822</v>
      </c>
      <c r="K59" s="63" t="s">
        <v>327</v>
      </c>
      <c r="L59" s="63" t="s">
        <v>327</v>
      </c>
      <c r="M59" s="67" t="s">
        <v>392</v>
      </c>
      <c r="N59" s="66">
        <v>10000</v>
      </c>
      <c r="O59" s="66"/>
      <c r="P59" s="67" t="s">
        <v>200</v>
      </c>
      <c r="Q59" s="67" t="s">
        <v>1851</v>
      </c>
      <c r="R59" s="68">
        <v>2100</v>
      </c>
      <c r="S59" s="487" t="s">
        <v>1853</v>
      </c>
      <c r="T59" s="143" t="str">
        <f>_xlfn.IFNA(VLOOKUP(VALUE(Table30[[#This Row],[TaxCode]]),TVA!E$2:H$628,4,FALSE),"")</f>
        <v>Achizitii de bunuri (altele decat AIC de bunuri si importuri cu masuri de simplificare ) si achizitii de servicii (altele decat AIC de servicii cf reg B2B),  pentru care care beneficiarul din Romania este obligat la plata TVA 21%</v>
      </c>
      <c r="V59" s="57"/>
    </row>
    <row r="60" spans="1:22" ht="16.5" customHeight="1">
      <c r="A60" s="49" t="s">
        <v>774</v>
      </c>
      <c r="B60" s="62" t="s">
        <v>391</v>
      </c>
      <c r="C60" s="63" t="s">
        <v>375</v>
      </c>
      <c r="D60" s="64">
        <v>116</v>
      </c>
      <c r="E60" s="51">
        <v>2</v>
      </c>
      <c r="F60" s="51">
        <v>2026</v>
      </c>
      <c r="G60" s="52" t="s">
        <v>1822</v>
      </c>
      <c r="H60" s="63" t="s">
        <v>643</v>
      </c>
      <c r="I60" s="52" t="s">
        <v>1829</v>
      </c>
      <c r="J60" s="52" t="s">
        <v>1822</v>
      </c>
      <c r="K60" s="63" t="s">
        <v>378</v>
      </c>
      <c r="L60" s="50" t="s">
        <v>619</v>
      </c>
      <c r="M60" s="67" t="s">
        <v>380</v>
      </c>
      <c r="N60" s="66"/>
      <c r="O60" s="66">
        <v>10000</v>
      </c>
      <c r="P60" s="208" t="s">
        <v>200</v>
      </c>
      <c r="Q60" s="208" t="s">
        <v>1851</v>
      </c>
      <c r="R60" s="68">
        <v>0</v>
      </c>
      <c r="S60" s="489"/>
      <c r="T60" s="143" t="str">
        <f>_xlfn.IFNA(VLOOKUP(VALUE(Table30[[#This Row],[TaxCode]]),TVA!E$2:H$628,4,FALSE),"")</f>
        <v>Achizitii de bunuri (altele decat AIC de bunuri si importuri cu masuri de simplificare ) si achizitii de servicii (altele decat AIC de servicii cf reg B2B),  pentru care care beneficiarul din Romania este obligat la plata TVA 21%</v>
      </c>
      <c r="V60" s="57"/>
    </row>
    <row r="61" spans="1:22" ht="16.5" customHeight="1">
      <c r="A61" s="49" t="s">
        <v>774</v>
      </c>
      <c r="B61" s="62" t="s">
        <v>391</v>
      </c>
      <c r="C61" s="63" t="s">
        <v>375</v>
      </c>
      <c r="D61" s="64">
        <v>116</v>
      </c>
      <c r="E61" s="51">
        <v>2</v>
      </c>
      <c r="F61" s="51">
        <v>2026</v>
      </c>
      <c r="G61" s="52" t="s">
        <v>1822</v>
      </c>
      <c r="H61" s="63" t="s">
        <v>643</v>
      </c>
      <c r="I61" s="52" t="s">
        <v>1829</v>
      </c>
      <c r="J61" s="52" t="s">
        <v>1822</v>
      </c>
      <c r="K61" s="63" t="s">
        <v>327</v>
      </c>
      <c r="L61" s="63" t="s">
        <v>327</v>
      </c>
      <c r="M61" s="67" t="s">
        <v>383</v>
      </c>
      <c r="N61" s="53">
        <v>2100</v>
      </c>
      <c r="O61" s="66"/>
      <c r="P61" s="225" t="s">
        <v>200</v>
      </c>
      <c r="Q61" s="225" t="s">
        <v>1851</v>
      </c>
      <c r="R61" s="68">
        <v>0</v>
      </c>
      <c r="S61" s="489"/>
      <c r="T61" s="143" t="str">
        <f>_xlfn.IFNA(VLOOKUP(VALUE(Table30[[#This Row],[TaxCode]]),TVA!E$2:H$628,4,FALSE),"")</f>
        <v>Achizitii de bunuri (altele decat AIC de bunuri si importuri cu masuri de simplificare ) si achizitii de servicii (altele decat AIC de servicii cf reg B2B),  pentru care care beneficiarul din Romania este obligat la plata TVA 21%</v>
      </c>
      <c r="V61" s="57"/>
    </row>
    <row r="62" spans="1:22" ht="16.5" customHeight="1">
      <c r="A62" s="49" t="s">
        <v>774</v>
      </c>
      <c r="B62" s="62" t="s">
        <v>391</v>
      </c>
      <c r="C62" s="63" t="s">
        <v>375</v>
      </c>
      <c r="D62" s="64">
        <v>116</v>
      </c>
      <c r="E62" s="51">
        <v>2</v>
      </c>
      <c r="F62" s="51">
        <v>2026</v>
      </c>
      <c r="G62" s="52" t="s">
        <v>1822</v>
      </c>
      <c r="H62" s="63" t="s">
        <v>643</v>
      </c>
      <c r="I62" s="52" t="s">
        <v>1829</v>
      </c>
      <c r="J62" s="52" t="s">
        <v>1822</v>
      </c>
      <c r="K62" s="63" t="s">
        <v>327</v>
      </c>
      <c r="L62" s="63" t="s">
        <v>327</v>
      </c>
      <c r="M62" s="67" t="s">
        <v>394</v>
      </c>
      <c r="N62" s="66"/>
      <c r="O62" s="53">
        <v>2100</v>
      </c>
      <c r="P62" s="225" t="s">
        <v>200</v>
      </c>
      <c r="Q62" s="225" t="s">
        <v>1851</v>
      </c>
      <c r="R62" s="68">
        <v>0</v>
      </c>
      <c r="S62" s="488"/>
      <c r="T62" s="143" t="str">
        <f>_xlfn.IFNA(VLOOKUP(VALUE(Table30[[#This Row],[TaxCode]]),TVA!E$2:H$628,4,FALSE),"")</f>
        <v>Achizitii de bunuri (altele decat AIC de bunuri si importuri cu masuri de simplificare ) si achizitii de servicii (altele decat AIC de servicii cf reg B2B),  pentru care care beneficiarul din Romania este obligat la plata TVA 21%</v>
      </c>
      <c r="V62" s="57"/>
    </row>
    <row r="63" spans="1:22" ht="16.5" customHeight="1">
      <c r="A63" s="49"/>
      <c r="B63" s="49"/>
      <c r="C63" s="50"/>
      <c r="D63" s="51"/>
      <c r="E63" s="51"/>
      <c r="F63" s="51"/>
      <c r="G63" s="52"/>
      <c r="H63" s="50"/>
      <c r="I63" s="52"/>
      <c r="J63" s="52"/>
      <c r="K63" s="50"/>
      <c r="L63" s="50"/>
      <c r="M63" s="54"/>
      <c r="N63" s="53"/>
      <c r="O63" s="53"/>
      <c r="P63" s="54"/>
      <c r="Q63" s="54"/>
      <c r="R63" s="55"/>
      <c r="S63" s="61"/>
      <c r="T63" s="143" t="str">
        <f>_xlfn.IFNA(VLOOKUP(VALUE(Table30[[#This Row],[TaxCode]]),TVA!E$2:H$628,4,FALSE),"")</f>
        <v/>
      </c>
      <c r="V63" s="57"/>
    </row>
    <row r="64" spans="1:22" ht="16.5" customHeight="1">
      <c r="A64" s="49" t="s">
        <v>774</v>
      </c>
      <c r="B64" s="62" t="s">
        <v>391</v>
      </c>
      <c r="C64" s="63" t="s">
        <v>375</v>
      </c>
      <c r="D64" s="64">
        <v>117</v>
      </c>
      <c r="E64" s="51">
        <v>2</v>
      </c>
      <c r="F64" s="51">
        <v>2026</v>
      </c>
      <c r="G64" s="52" t="s">
        <v>1822</v>
      </c>
      <c r="H64" s="63" t="s">
        <v>642</v>
      </c>
      <c r="I64" s="52" t="s">
        <v>1829</v>
      </c>
      <c r="J64" s="52" t="s">
        <v>1822</v>
      </c>
      <c r="K64" s="63" t="s">
        <v>327</v>
      </c>
      <c r="L64" s="63" t="s">
        <v>327</v>
      </c>
      <c r="M64" s="67" t="s">
        <v>387</v>
      </c>
      <c r="N64" s="66">
        <v>10000</v>
      </c>
      <c r="O64" s="66"/>
      <c r="P64" s="67" t="s">
        <v>200</v>
      </c>
      <c r="Q64" s="67" t="s">
        <v>1852</v>
      </c>
      <c r="R64" s="68">
        <v>2100</v>
      </c>
      <c r="S64" s="487" t="s">
        <v>1854</v>
      </c>
      <c r="T64" s="143" t="str">
        <f>_xlfn.IFNA(VLOOKUP(VALUE(Table30[[#This Row],[TaxCode]]),TVA!E$2:H$628,4,FALSE),"")</f>
        <v>Achiziţii de servicii intracomunitare (AIC de servicii cf reg B2B) 21%</v>
      </c>
      <c r="V64" s="57"/>
    </row>
    <row r="65" spans="1:22" ht="16.5" customHeight="1">
      <c r="A65" s="49" t="s">
        <v>774</v>
      </c>
      <c r="B65" s="62" t="s">
        <v>391</v>
      </c>
      <c r="C65" s="63" t="s">
        <v>375</v>
      </c>
      <c r="D65" s="64">
        <v>117</v>
      </c>
      <c r="E65" s="51">
        <v>2</v>
      </c>
      <c r="F65" s="51">
        <v>2026</v>
      </c>
      <c r="G65" s="52" t="s">
        <v>1822</v>
      </c>
      <c r="H65" s="63" t="s">
        <v>642</v>
      </c>
      <c r="I65" s="52" t="s">
        <v>1829</v>
      </c>
      <c r="J65" s="52" t="s">
        <v>1822</v>
      </c>
      <c r="K65" s="63" t="s">
        <v>378</v>
      </c>
      <c r="L65" s="63" t="s">
        <v>393</v>
      </c>
      <c r="M65" s="67" t="s">
        <v>380</v>
      </c>
      <c r="N65" s="66"/>
      <c r="O65" s="66">
        <v>10000</v>
      </c>
      <c r="P65" s="208" t="s">
        <v>200</v>
      </c>
      <c r="Q65" s="208" t="s">
        <v>1852</v>
      </c>
      <c r="R65" s="68">
        <v>0</v>
      </c>
      <c r="S65" s="489"/>
      <c r="T65" s="143" t="str">
        <f>_xlfn.IFNA(VLOOKUP(VALUE(Table30[[#This Row],[TaxCode]]),TVA!E$2:H$628,4,FALSE),"")</f>
        <v>Achiziţii de servicii intracomunitare (AIC de servicii cf reg B2B) 21%</v>
      </c>
      <c r="V65" s="57"/>
    </row>
    <row r="66" spans="1:22" ht="16.5" customHeight="1">
      <c r="A66" s="49" t="s">
        <v>774</v>
      </c>
      <c r="B66" s="62" t="s">
        <v>391</v>
      </c>
      <c r="C66" s="63" t="s">
        <v>375</v>
      </c>
      <c r="D66" s="64">
        <v>117</v>
      </c>
      <c r="E66" s="51">
        <v>2</v>
      </c>
      <c r="F66" s="51">
        <v>2026</v>
      </c>
      <c r="G66" s="52" t="s">
        <v>1822</v>
      </c>
      <c r="H66" s="63" t="s">
        <v>642</v>
      </c>
      <c r="I66" s="52" t="s">
        <v>1829</v>
      </c>
      <c r="J66" s="52" t="s">
        <v>1822</v>
      </c>
      <c r="K66" s="63" t="s">
        <v>327</v>
      </c>
      <c r="L66" s="63" t="s">
        <v>327</v>
      </c>
      <c r="M66" s="67" t="s">
        <v>383</v>
      </c>
      <c r="N66" s="53">
        <v>2100</v>
      </c>
      <c r="O66" s="66"/>
      <c r="P66" s="225" t="s">
        <v>200</v>
      </c>
      <c r="Q66" s="225" t="s">
        <v>1852</v>
      </c>
      <c r="R66" s="68">
        <v>0</v>
      </c>
      <c r="S66" s="489"/>
      <c r="T66" s="143" t="str">
        <f>_xlfn.IFNA(VLOOKUP(VALUE(Table30[[#This Row],[TaxCode]]),TVA!E$2:H$628,4,FALSE),"")</f>
        <v>Achiziţii de servicii intracomunitare (AIC de servicii cf reg B2B) 21%</v>
      </c>
      <c r="V66" s="57"/>
    </row>
    <row r="67" spans="1:22" ht="16.5" customHeight="1">
      <c r="A67" s="49" t="s">
        <v>774</v>
      </c>
      <c r="B67" s="62" t="s">
        <v>391</v>
      </c>
      <c r="C67" s="63" t="s">
        <v>375</v>
      </c>
      <c r="D67" s="64">
        <v>117</v>
      </c>
      <c r="E67" s="51">
        <v>2</v>
      </c>
      <c r="F67" s="51">
        <v>2026</v>
      </c>
      <c r="G67" s="52" t="s">
        <v>1822</v>
      </c>
      <c r="H67" s="63" t="s">
        <v>642</v>
      </c>
      <c r="I67" s="52" t="s">
        <v>1829</v>
      </c>
      <c r="J67" s="52" t="s">
        <v>1822</v>
      </c>
      <c r="K67" s="63" t="s">
        <v>327</v>
      </c>
      <c r="L67" s="63" t="s">
        <v>327</v>
      </c>
      <c r="M67" s="67" t="s">
        <v>394</v>
      </c>
      <c r="N67" s="66"/>
      <c r="O67" s="53">
        <v>2100</v>
      </c>
      <c r="P67" s="225" t="s">
        <v>200</v>
      </c>
      <c r="Q67" s="225" t="s">
        <v>1852</v>
      </c>
      <c r="R67" s="68">
        <v>0</v>
      </c>
      <c r="S67" s="488"/>
      <c r="T67" s="143" t="str">
        <f>_xlfn.IFNA(VLOOKUP(VALUE(Table30[[#This Row],[TaxCode]]),TVA!E$2:H$628,4,FALSE),"")</f>
        <v>Achiziţii de servicii intracomunitare (AIC de servicii cf reg B2B) 21%</v>
      </c>
      <c r="V67" s="57"/>
    </row>
    <row r="68" spans="1:22" ht="16.5" customHeight="1">
      <c r="A68" s="49"/>
      <c r="B68" s="49"/>
      <c r="C68" s="50"/>
      <c r="D68" s="51"/>
      <c r="E68" s="51"/>
      <c r="F68" s="51"/>
      <c r="G68" s="52"/>
      <c r="H68" s="50"/>
      <c r="I68" s="52"/>
      <c r="J68" s="52"/>
      <c r="K68" s="50"/>
      <c r="L68" s="50"/>
      <c r="M68" s="54"/>
      <c r="N68" s="53"/>
      <c r="O68" s="53"/>
      <c r="P68" s="54"/>
      <c r="Q68" s="54"/>
      <c r="R68" s="55"/>
      <c r="S68" s="56"/>
      <c r="T68" s="143" t="str">
        <f>_xlfn.IFNA(VLOOKUP(VALUE(Table30[[#This Row],[TaxCode]]),TVA!E$2:H$628,4,FALSE),"")</f>
        <v/>
      </c>
      <c r="V68" s="57"/>
    </row>
    <row r="69" spans="1:22" ht="16.5" customHeight="1">
      <c r="A69" s="49" t="s">
        <v>774</v>
      </c>
      <c r="B69" s="62" t="s">
        <v>391</v>
      </c>
      <c r="C69" s="63" t="s">
        <v>375</v>
      </c>
      <c r="D69" s="64">
        <v>118</v>
      </c>
      <c r="E69" s="51">
        <v>2</v>
      </c>
      <c r="F69" s="51">
        <v>2026</v>
      </c>
      <c r="G69" s="59" t="s">
        <v>1823</v>
      </c>
      <c r="H69" s="63" t="s">
        <v>838</v>
      </c>
      <c r="I69" s="52" t="s">
        <v>1824</v>
      </c>
      <c r="J69" s="52" t="s">
        <v>1825</v>
      </c>
      <c r="K69" s="63" t="s">
        <v>327</v>
      </c>
      <c r="L69" s="63" t="s">
        <v>327</v>
      </c>
      <c r="M69" s="67" t="s">
        <v>387</v>
      </c>
      <c r="N69" s="66">
        <v>10000</v>
      </c>
      <c r="O69" s="66"/>
      <c r="P69" s="67" t="s">
        <v>200</v>
      </c>
      <c r="Q69" s="67" t="s">
        <v>1855</v>
      </c>
      <c r="R69" s="68">
        <v>2100</v>
      </c>
      <c r="S69" s="487" t="s">
        <v>1856</v>
      </c>
      <c r="T69" s="143" t="str">
        <f>_xlfn.IFNA(VLOOKUP(VALUE(Table30[[#This Row],[TaxCode]]),TVA!E$2:H$628,4,FALSE),"")</f>
        <v>Regularizări privind achiziţii de servicii intracomunitare  (AIC de servicii cf reg B2B) 21%</v>
      </c>
      <c r="V69" s="57"/>
    </row>
    <row r="70" spans="1:22" ht="16.5" customHeight="1">
      <c r="A70" s="49" t="s">
        <v>774</v>
      </c>
      <c r="B70" s="62" t="s">
        <v>391</v>
      </c>
      <c r="C70" s="63" t="s">
        <v>375</v>
      </c>
      <c r="D70" s="64">
        <v>118</v>
      </c>
      <c r="E70" s="51">
        <v>2</v>
      </c>
      <c r="F70" s="51">
        <v>2026</v>
      </c>
      <c r="G70" s="59" t="s">
        <v>1823</v>
      </c>
      <c r="H70" s="63" t="s">
        <v>838</v>
      </c>
      <c r="I70" s="52" t="s">
        <v>1824</v>
      </c>
      <c r="J70" s="52" t="s">
        <v>1825</v>
      </c>
      <c r="K70" s="63" t="s">
        <v>378</v>
      </c>
      <c r="L70" s="63" t="s">
        <v>393</v>
      </c>
      <c r="M70" s="67" t="s">
        <v>380</v>
      </c>
      <c r="N70" s="66"/>
      <c r="O70" s="66">
        <v>10000</v>
      </c>
      <c r="P70" s="208" t="s">
        <v>200</v>
      </c>
      <c r="Q70" s="208" t="s">
        <v>1855</v>
      </c>
      <c r="R70" s="68">
        <v>0</v>
      </c>
      <c r="S70" s="489"/>
      <c r="T70" s="143" t="str">
        <f>_xlfn.IFNA(VLOOKUP(VALUE(Table30[[#This Row],[TaxCode]]),TVA!E$2:H$628,4,FALSE),"")</f>
        <v>Regularizări privind achiziţii de servicii intracomunitare  (AIC de servicii cf reg B2B) 21%</v>
      </c>
      <c r="V70" s="57"/>
    </row>
    <row r="71" spans="1:22" ht="16.5" customHeight="1">
      <c r="A71" s="49" t="s">
        <v>774</v>
      </c>
      <c r="B71" s="62" t="s">
        <v>391</v>
      </c>
      <c r="C71" s="63" t="s">
        <v>375</v>
      </c>
      <c r="D71" s="64">
        <v>118</v>
      </c>
      <c r="E71" s="51">
        <v>2</v>
      </c>
      <c r="F71" s="51">
        <v>2026</v>
      </c>
      <c r="G71" s="59" t="s">
        <v>1823</v>
      </c>
      <c r="H71" s="63" t="s">
        <v>838</v>
      </c>
      <c r="I71" s="52" t="s">
        <v>1824</v>
      </c>
      <c r="J71" s="52" t="s">
        <v>1825</v>
      </c>
      <c r="K71" s="63" t="s">
        <v>327</v>
      </c>
      <c r="L71" s="63" t="s">
        <v>327</v>
      </c>
      <c r="M71" s="67" t="s">
        <v>383</v>
      </c>
      <c r="N71" s="53">
        <v>2100</v>
      </c>
      <c r="O71" s="66"/>
      <c r="P71" s="67" t="s">
        <v>200</v>
      </c>
      <c r="Q71" s="67" t="s">
        <v>1855</v>
      </c>
      <c r="R71" s="68">
        <v>0</v>
      </c>
      <c r="S71" s="489"/>
      <c r="T71" s="143" t="str">
        <f>_xlfn.IFNA(VLOOKUP(VALUE(Table30[[#This Row],[TaxCode]]),TVA!E$2:H$628,4,FALSE),"")</f>
        <v>Regularizări privind achiziţii de servicii intracomunitare  (AIC de servicii cf reg B2B) 21%</v>
      </c>
      <c r="V71" s="57"/>
    </row>
    <row r="72" spans="1:22" ht="16.5" customHeight="1">
      <c r="A72" s="49" t="s">
        <v>774</v>
      </c>
      <c r="B72" s="62" t="s">
        <v>391</v>
      </c>
      <c r="C72" s="63" t="s">
        <v>375</v>
      </c>
      <c r="D72" s="64">
        <v>118</v>
      </c>
      <c r="E72" s="51">
        <v>2</v>
      </c>
      <c r="F72" s="51">
        <v>2026</v>
      </c>
      <c r="G72" s="59" t="s">
        <v>1823</v>
      </c>
      <c r="H72" s="63" t="s">
        <v>838</v>
      </c>
      <c r="I72" s="52" t="s">
        <v>1824</v>
      </c>
      <c r="J72" s="52" t="s">
        <v>1825</v>
      </c>
      <c r="K72" s="63" t="s">
        <v>327</v>
      </c>
      <c r="L72" s="63" t="s">
        <v>327</v>
      </c>
      <c r="M72" s="67" t="s">
        <v>394</v>
      </c>
      <c r="N72" s="66"/>
      <c r="O72" s="53">
        <v>2100</v>
      </c>
      <c r="P72" s="67" t="s">
        <v>200</v>
      </c>
      <c r="Q72" s="67" t="s">
        <v>1855</v>
      </c>
      <c r="R72" s="68">
        <v>0</v>
      </c>
      <c r="S72" s="488"/>
      <c r="T72" s="143" t="str">
        <f>_xlfn.IFNA(VLOOKUP(VALUE(Table30[[#This Row],[TaxCode]]),TVA!E$2:H$628,4,FALSE),"")</f>
        <v>Regularizări privind achiziţii de servicii intracomunitare  (AIC de servicii cf reg B2B) 21%</v>
      </c>
      <c r="V72" s="57"/>
    </row>
    <row r="73" spans="1:22" ht="16.5" customHeight="1">
      <c r="A73" s="49"/>
      <c r="B73" s="49"/>
      <c r="C73" s="50"/>
      <c r="D73" s="51"/>
      <c r="E73" s="51"/>
      <c r="F73" s="51"/>
      <c r="G73" s="52"/>
      <c r="H73" s="50"/>
      <c r="I73" s="52"/>
      <c r="J73" s="52"/>
      <c r="K73" s="50"/>
      <c r="L73" s="50"/>
      <c r="M73" s="54"/>
      <c r="N73" s="53"/>
      <c r="O73" s="53"/>
      <c r="P73" s="54"/>
      <c r="Q73" s="54"/>
      <c r="R73" s="55"/>
      <c r="S73" s="56"/>
      <c r="T73" s="143" t="str">
        <f>_xlfn.IFNA(VLOOKUP(VALUE(Table30[[#This Row],[TaxCode]]),TVA!E$2:H$628,4,FALSE),"")</f>
        <v/>
      </c>
      <c r="V73" s="57"/>
    </row>
    <row r="74" spans="1:22" ht="16.5" customHeight="1">
      <c r="A74" s="49" t="s">
        <v>774</v>
      </c>
      <c r="B74" s="49" t="s">
        <v>374</v>
      </c>
      <c r="C74" s="50" t="s">
        <v>375</v>
      </c>
      <c r="D74" s="51">
        <v>119</v>
      </c>
      <c r="E74" s="51">
        <v>2</v>
      </c>
      <c r="F74" s="51">
        <v>2026</v>
      </c>
      <c r="G74" s="52" t="s">
        <v>1822</v>
      </c>
      <c r="H74" s="50" t="s">
        <v>651</v>
      </c>
      <c r="I74" s="52" t="s">
        <v>1829</v>
      </c>
      <c r="J74" s="52" t="s">
        <v>1822</v>
      </c>
      <c r="K74" s="50" t="s">
        <v>327</v>
      </c>
      <c r="L74" s="50" t="s">
        <v>327</v>
      </c>
      <c r="M74" s="54" t="s">
        <v>652</v>
      </c>
      <c r="N74" s="53">
        <v>9000</v>
      </c>
      <c r="O74" s="53"/>
      <c r="P74" s="54" t="s">
        <v>412</v>
      </c>
      <c r="Q74" s="54" t="s">
        <v>240</v>
      </c>
      <c r="R74" s="55">
        <v>0</v>
      </c>
      <c r="S74" s="487" t="s">
        <v>644</v>
      </c>
      <c r="T74" s="143" t="str">
        <f>_xlfn.IFNA(VLOOKUP(VALUE(Table30[[#This Row],[TaxCode]]),TVA!E$2:H$628,4,FALSE),"")</f>
        <v/>
      </c>
      <c r="V74" s="57"/>
    </row>
    <row r="75" spans="1:22" ht="16.5" customHeight="1">
      <c r="A75" s="49" t="s">
        <v>774</v>
      </c>
      <c r="B75" s="49" t="s">
        <v>374</v>
      </c>
      <c r="C75" s="50" t="s">
        <v>375</v>
      </c>
      <c r="D75" s="51">
        <v>119</v>
      </c>
      <c r="E75" s="51">
        <v>2</v>
      </c>
      <c r="F75" s="51">
        <v>2026</v>
      </c>
      <c r="G75" s="52" t="s">
        <v>1822</v>
      </c>
      <c r="H75" s="50" t="s">
        <v>651</v>
      </c>
      <c r="I75" s="52" t="s">
        <v>1829</v>
      </c>
      <c r="J75" s="52" t="s">
        <v>1822</v>
      </c>
      <c r="K75" s="50" t="s">
        <v>378</v>
      </c>
      <c r="L75" s="50" t="s">
        <v>619</v>
      </c>
      <c r="M75" s="54" t="s">
        <v>380</v>
      </c>
      <c r="N75" s="53"/>
      <c r="O75" s="53">
        <v>9000</v>
      </c>
      <c r="P75" s="54" t="s">
        <v>412</v>
      </c>
      <c r="Q75" s="54" t="s">
        <v>240</v>
      </c>
      <c r="R75" s="55">
        <v>0</v>
      </c>
      <c r="S75" s="489"/>
      <c r="T75" s="143" t="str">
        <f>_xlfn.IFNA(VLOOKUP(VALUE(Table30[[#This Row],[TaxCode]]),TVA!E$2:H$628,4,FALSE),"")</f>
        <v/>
      </c>
      <c r="V75" s="57"/>
    </row>
    <row r="76" spans="1:22" ht="16.5" customHeight="1">
      <c r="A76" s="49" t="s">
        <v>774</v>
      </c>
      <c r="B76" s="49" t="s">
        <v>374</v>
      </c>
      <c r="C76" s="50" t="s">
        <v>375</v>
      </c>
      <c r="D76" s="51">
        <v>119</v>
      </c>
      <c r="E76" s="51">
        <v>2</v>
      </c>
      <c r="F76" s="51">
        <v>2026</v>
      </c>
      <c r="G76" s="52" t="s">
        <v>1822</v>
      </c>
      <c r="H76" s="50" t="s">
        <v>651</v>
      </c>
      <c r="I76" s="52" t="s">
        <v>1829</v>
      </c>
      <c r="J76" s="52" t="s">
        <v>1822</v>
      </c>
      <c r="K76" s="50" t="s">
        <v>327</v>
      </c>
      <c r="L76" s="50" t="s">
        <v>327</v>
      </c>
      <c r="M76" s="54" t="s">
        <v>652</v>
      </c>
      <c r="N76" s="53">
        <v>1000</v>
      </c>
      <c r="O76" s="53"/>
      <c r="P76" s="54" t="s">
        <v>412</v>
      </c>
      <c r="Q76" s="54" t="s">
        <v>240</v>
      </c>
      <c r="R76" s="55">
        <v>0</v>
      </c>
      <c r="S76" s="489"/>
      <c r="T76" s="143" t="str">
        <f>_xlfn.IFNA(VLOOKUP(VALUE(Table30[[#This Row],[TaxCode]]),TVA!E$2:H$628,4,FALSE),"")</f>
        <v/>
      </c>
      <c r="V76" s="57"/>
    </row>
    <row r="77" spans="1:22" ht="16.5" customHeight="1">
      <c r="A77" s="49" t="s">
        <v>774</v>
      </c>
      <c r="B77" s="49" t="s">
        <v>374</v>
      </c>
      <c r="C77" s="50" t="s">
        <v>375</v>
      </c>
      <c r="D77" s="51">
        <v>119</v>
      </c>
      <c r="E77" s="51">
        <v>2</v>
      </c>
      <c r="F77" s="51">
        <v>2026</v>
      </c>
      <c r="G77" s="52" t="s">
        <v>1822</v>
      </c>
      <c r="H77" s="50" t="s">
        <v>651</v>
      </c>
      <c r="I77" s="52" t="s">
        <v>1829</v>
      </c>
      <c r="J77" s="52" t="s">
        <v>1822</v>
      </c>
      <c r="K77" s="50" t="s">
        <v>327</v>
      </c>
      <c r="L77" s="50" t="s">
        <v>327</v>
      </c>
      <c r="M77" s="54" t="s">
        <v>653</v>
      </c>
      <c r="N77" s="53"/>
      <c r="O77" s="53">
        <v>1000</v>
      </c>
      <c r="P77" s="54" t="s">
        <v>412</v>
      </c>
      <c r="Q77" s="54" t="s">
        <v>240</v>
      </c>
      <c r="R77" s="55">
        <v>0</v>
      </c>
      <c r="S77" s="489"/>
      <c r="T77" s="143" t="str">
        <f>_xlfn.IFNA(VLOOKUP(VALUE(Table30[[#This Row],[TaxCode]]),TVA!E$2:H$628,4,FALSE),"")</f>
        <v/>
      </c>
      <c r="V77" s="57"/>
    </row>
    <row r="78" spans="1:22" ht="16.5" customHeight="1">
      <c r="A78" s="49" t="s">
        <v>774</v>
      </c>
      <c r="B78" s="49" t="s">
        <v>374</v>
      </c>
      <c r="C78" s="50" t="s">
        <v>375</v>
      </c>
      <c r="D78" s="51">
        <v>119</v>
      </c>
      <c r="E78" s="51">
        <v>2</v>
      </c>
      <c r="F78" s="51">
        <v>2026</v>
      </c>
      <c r="G78" s="52" t="s">
        <v>1822</v>
      </c>
      <c r="H78" s="50" t="s">
        <v>651</v>
      </c>
      <c r="I78" s="52" t="s">
        <v>1829</v>
      </c>
      <c r="J78" s="52" t="s">
        <v>1822</v>
      </c>
      <c r="K78" s="50" t="s">
        <v>327</v>
      </c>
      <c r="L78" s="50" t="s">
        <v>327</v>
      </c>
      <c r="M78" s="54" t="s">
        <v>383</v>
      </c>
      <c r="N78" s="53">
        <v>2100</v>
      </c>
      <c r="O78" s="53"/>
      <c r="P78" s="54" t="s">
        <v>200</v>
      </c>
      <c r="Q78" s="54" t="s">
        <v>1857</v>
      </c>
      <c r="R78" s="55">
        <v>0</v>
      </c>
      <c r="S78" s="489"/>
      <c r="T78" s="143" t="str">
        <f>_xlfn.IFNA(VLOOKUP(VALUE(Table30[[#This Row],[TaxCode]]),TVA!E$2:H$628,4,FALSE),"")</f>
        <v>Import de bunuri cota  21%</v>
      </c>
      <c r="V78" s="57"/>
    </row>
    <row r="79" spans="1:22" ht="16.5" customHeight="1">
      <c r="A79" s="49" t="s">
        <v>774</v>
      </c>
      <c r="B79" s="49" t="s">
        <v>374</v>
      </c>
      <c r="C79" s="50" t="s">
        <v>375</v>
      </c>
      <c r="D79" s="51">
        <v>119</v>
      </c>
      <c r="E79" s="51">
        <v>2</v>
      </c>
      <c r="F79" s="51">
        <v>2026</v>
      </c>
      <c r="G79" s="52" t="s">
        <v>1822</v>
      </c>
      <c r="H79" s="50" t="s">
        <v>651</v>
      </c>
      <c r="I79" s="52" t="s">
        <v>1829</v>
      </c>
      <c r="J79" s="52" t="s">
        <v>1822</v>
      </c>
      <c r="K79" s="50" t="s">
        <v>327</v>
      </c>
      <c r="L79" s="50" t="s">
        <v>327</v>
      </c>
      <c r="M79" s="54" t="s">
        <v>653</v>
      </c>
      <c r="N79" s="53"/>
      <c r="O79" s="53">
        <v>2100</v>
      </c>
      <c r="P79" s="54" t="s">
        <v>200</v>
      </c>
      <c r="Q79" s="54" t="s">
        <v>1857</v>
      </c>
      <c r="R79" s="55">
        <v>0</v>
      </c>
      <c r="S79" s="488"/>
      <c r="T79" s="143" t="str">
        <f>_xlfn.IFNA(VLOOKUP(VALUE(Table30[[#This Row],[TaxCode]]),TVA!E$2:H$628,4,FALSE),"")</f>
        <v>Import de bunuri cota  21%</v>
      </c>
      <c r="V79" s="57"/>
    </row>
    <row r="80" spans="1:22" ht="16.5" customHeight="1">
      <c r="A80" s="49"/>
      <c r="B80" s="49"/>
      <c r="C80" s="50"/>
      <c r="D80" s="51"/>
      <c r="E80" s="51"/>
      <c r="F80" s="51"/>
      <c r="G80" s="52"/>
      <c r="H80" s="50"/>
      <c r="I80" s="52"/>
      <c r="J80" s="52"/>
      <c r="K80" s="50"/>
      <c r="L80" s="50"/>
      <c r="M80" s="54"/>
      <c r="N80" s="53"/>
      <c r="O80" s="53"/>
      <c r="P80" s="54"/>
      <c r="Q80" s="54"/>
      <c r="R80" s="55"/>
      <c r="S80" s="61"/>
      <c r="T80" s="143" t="str">
        <f>_xlfn.IFNA(VLOOKUP(VALUE(Table30[[#This Row],[TaxCode]]),TVA!E$2:H$628,4,FALSE),"")</f>
        <v/>
      </c>
      <c r="V80" s="57"/>
    </row>
    <row r="81" spans="1:25" ht="16.5" customHeight="1">
      <c r="A81" s="49" t="s">
        <v>774</v>
      </c>
      <c r="B81" s="49" t="s">
        <v>374</v>
      </c>
      <c r="C81" s="50" t="s">
        <v>375</v>
      </c>
      <c r="D81" s="51">
        <v>120</v>
      </c>
      <c r="E81" s="51">
        <v>2</v>
      </c>
      <c r="F81" s="51">
        <v>2026</v>
      </c>
      <c r="G81" s="52" t="s">
        <v>1822</v>
      </c>
      <c r="H81" s="50" t="s">
        <v>1835</v>
      </c>
      <c r="I81" s="52" t="s">
        <v>1829</v>
      </c>
      <c r="J81" s="52" t="s">
        <v>1822</v>
      </c>
      <c r="K81" s="50" t="s">
        <v>327</v>
      </c>
      <c r="L81" s="50" t="s">
        <v>327</v>
      </c>
      <c r="M81" s="54" t="s">
        <v>381</v>
      </c>
      <c r="N81" s="53">
        <v>10000</v>
      </c>
      <c r="O81" s="53"/>
      <c r="P81" s="54" t="s">
        <v>200</v>
      </c>
      <c r="Q81" s="54" t="s">
        <v>1858</v>
      </c>
      <c r="R81" s="55">
        <v>2100</v>
      </c>
      <c r="S81" s="487" t="s">
        <v>644</v>
      </c>
      <c r="T81" s="143" t="str">
        <f>_xlfn.IFNA(VLOOKUP(VALUE(Table30[[#This Row],[TaxCode]]),TVA!E$2:H$628,4,FALSE),"")</f>
        <v>Achiziţii de bunuri şi servicii taxabile cu cota de 21%, altele decât importurile si cele supuse masurilor de simplificare</v>
      </c>
      <c r="U81" s="77" t="s">
        <v>725</v>
      </c>
      <c r="V81" s="57"/>
    </row>
    <row r="82" spans="1:25" ht="16.5" customHeight="1">
      <c r="A82" s="49" t="s">
        <v>774</v>
      </c>
      <c r="B82" s="49" t="s">
        <v>374</v>
      </c>
      <c r="C82" s="50" t="s">
        <v>375</v>
      </c>
      <c r="D82" s="51">
        <v>120</v>
      </c>
      <c r="E82" s="51">
        <v>2</v>
      </c>
      <c r="F82" s="51">
        <v>2026</v>
      </c>
      <c r="G82" s="52" t="s">
        <v>1822</v>
      </c>
      <c r="H82" s="50" t="s">
        <v>1835</v>
      </c>
      <c r="I82" s="52" t="s">
        <v>1829</v>
      </c>
      <c r="J82" s="52" t="s">
        <v>1822</v>
      </c>
      <c r="K82" s="50" t="s">
        <v>378</v>
      </c>
      <c r="L82" s="50" t="s">
        <v>379</v>
      </c>
      <c r="M82" s="54" t="s">
        <v>382</v>
      </c>
      <c r="N82" s="53"/>
      <c r="O82" s="53">
        <v>10000</v>
      </c>
      <c r="P82" s="205" t="s">
        <v>200</v>
      </c>
      <c r="Q82" s="205" t="s">
        <v>1858</v>
      </c>
      <c r="R82" s="55">
        <v>0</v>
      </c>
      <c r="S82" s="489"/>
      <c r="T82" s="143" t="str">
        <f>_xlfn.IFNA(VLOOKUP(VALUE(Table30[[#This Row],[TaxCode]]),TVA!E$2:H$628,4,FALSE),"")</f>
        <v>Achiziţii de bunuri şi servicii taxabile cu cota de 21%, altele decât importurile si cele supuse masurilor de simplificare</v>
      </c>
      <c r="U82" s="77" t="s">
        <v>726</v>
      </c>
      <c r="V82" s="57"/>
    </row>
    <row r="83" spans="1:25" ht="16.5" customHeight="1">
      <c r="A83" s="49" t="s">
        <v>774</v>
      </c>
      <c r="B83" s="49" t="s">
        <v>374</v>
      </c>
      <c r="C83" s="50" t="s">
        <v>375</v>
      </c>
      <c r="D83" s="51">
        <v>120</v>
      </c>
      <c r="E83" s="51">
        <v>2</v>
      </c>
      <c r="F83" s="51">
        <v>2026</v>
      </c>
      <c r="G83" s="52" t="s">
        <v>1822</v>
      </c>
      <c r="H83" s="50" t="s">
        <v>1835</v>
      </c>
      <c r="I83" s="52" t="s">
        <v>1829</v>
      </c>
      <c r="J83" s="52" t="s">
        <v>1822</v>
      </c>
      <c r="K83" s="50" t="s">
        <v>327</v>
      </c>
      <c r="L83" s="50" t="s">
        <v>327</v>
      </c>
      <c r="M83" s="54" t="s">
        <v>383</v>
      </c>
      <c r="N83" s="53">
        <v>2100</v>
      </c>
      <c r="O83" s="53"/>
      <c r="P83" s="205" t="s">
        <v>200</v>
      </c>
      <c r="Q83" s="205" t="s">
        <v>1858</v>
      </c>
      <c r="R83" s="98">
        <v>0</v>
      </c>
      <c r="S83" s="489"/>
      <c r="T83" s="143" t="str">
        <f>_xlfn.IFNA(VLOOKUP(VALUE(Table30[[#This Row],[TaxCode]]),TVA!E$2:H$628,4,FALSE),"")</f>
        <v>Achiziţii de bunuri şi servicii taxabile cu cota de 21%, altele decât importurile si cele supuse masurilor de simplificare</v>
      </c>
      <c r="U83" s="77" t="s">
        <v>727</v>
      </c>
      <c r="V83" s="57"/>
      <c r="Y83" s="99"/>
    </row>
    <row r="84" spans="1:25" ht="16.5" customHeight="1">
      <c r="A84" s="49" t="s">
        <v>774</v>
      </c>
      <c r="B84" s="49" t="s">
        <v>374</v>
      </c>
      <c r="C84" s="50" t="s">
        <v>375</v>
      </c>
      <c r="D84" s="51">
        <v>120</v>
      </c>
      <c r="E84" s="51">
        <v>2</v>
      </c>
      <c r="F84" s="51">
        <v>2026</v>
      </c>
      <c r="G84" s="52" t="s">
        <v>1822</v>
      </c>
      <c r="H84" s="50" t="s">
        <v>1835</v>
      </c>
      <c r="I84" s="52" t="s">
        <v>1829</v>
      </c>
      <c r="J84" s="52" t="s">
        <v>1822</v>
      </c>
      <c r="K84" s="50" t="s">
        <v>378</v>
      </c>
      <c r="L84" s="50" t="s">
        <v>379</v>
      </c>
      <c r="M84" s="54" t="s">
        <v>382</v>
      </c>
      <c r="N84" s="53"/>
      <c r="O84" s="53">
        <v>2100</v>
      </c>
      <c r="P84" s="205" t="s">
        <v>200</v>
      </c>
      <c r="Q84" s="205" t="s">
        <v>1858</v>
      </c>
      <c r="R84" s="55">
        <v>0</v>
      </c>
      <c r="S84" s="488"/>
      <c r="T84" s="143" t="str">
        <f>_xlfn.IFNA(VLOOKUP(VALUE(Table30[[#This Row],[TaxCode]]),TVA!E$2:H$628,4,FALSE),"")</f>
        <v>Achiziţii de bunuri şi servicii taxabile cu cota de 21%, altele decât importurile si cele supuse masurilor de simplificare</v>
      </c>
      <c r="V84" s="57"/>
    </row>
    <row r="85" spans="1:25" ht="16.5" customHeight="1">
      <c r="A85" s="49"/>
      <c r="B85" s="49"/>
      <c r="C85" s="50"/>
      <c r="D85" s="51"/>
      <c r="E85" s="51"/>
      <c r="F85" s="51"/>
      <c r="G85" s="52"/>
      <c r="H85" s="50"/>
      <c r="I85" s="52"/>
      <c r="J85" s="52"/>
      <c r="K85" s="50"/>
      <c r="L85" s="50"/>
      <c r="M85" s="54"/>
      <c r="N85" s="53"/>
      <c r="O85" s="53"/>
      <c r="P85" s="54"/>
      <c r="Q85" s="54"/>
      <c r="R85" s="55"/>
      <c r="S85" s="58"/>
      <c r="T85" s="143" t="str">
        <f>_xlfn.IFNA(VLOOKUP(VALUE(Table30[[#This Row],[TaxCode]]),TVA!E$2:H$628,4,FALSE),"")</f>
        <v/>
      </c>
      <c r="V85" s="57"/>
    </row>
    <row r="86" spans="1:25" ht="16.5" customHeight="1">
      <c r="A86" s="49" t="s">
        <v>774</v>
      </c>
      <c r="B86" s="49" t="s">
        <v>374</v>
      </c>
      <c r="C86" s="50" t="s">
        <v>375</v>
      </c>
      <c r="D86" s="51">
        <v>121</v>
      </c>
      <c r="E86" s="51">
        <v>2</v>
      </c>
      <c r="F86" s="51">
        <v>2026</v>
      </c>
      <c r="G86" s="52" t="s">
        <v>1822</v>
      </c>
      <c r="H86" s="50" t="s">
        <v>1836</v>
      </c>
      <c r="I86" s="52" t="s">
        <v>1829</v>
      </c>
      <c r="J86" s="52" t="s">
        <v>1822</v>
      </c>
      <c r="K86" s="50" t="s">
        <v>327</v>
      </c>
      <c r="L86" s="50" t="s">
        <v>327</v>
      </c>
      <c r="M86" s="54" t="s">
        <v>384</v>
      </c>
      <c r="N86" s="53">
        <v>1000</v>
      </c>
      <c r="O86" s="53"/>
      <c r="P86" s="54" t="s">
        <v>200</v>
      </c>
      <c r="Q86" s="54" t="s">
        <v>1859</v>
      </c>
      <c r="R86" s="55">
        <f>Table30[[#This Row],[DebitAmount]]*11%</f>
        <v>110</v>
      </c>
      <c r="S86" s="487" t="s">
        <v>645</v>
      </c>
      <c r="T86" s="143" t="str">
        <f>_xlfn.IFNA(VLOOKUP(VALUE(Table30[[#This Row],[TaxCode]]),TVA!E$2:H$628,4,FALSE),"")</f>
        <v>Achiziţii de bunuri şi servicii taxabile cu cota de 11% altele decât importurile si  cele supuse masurilor de simplificare</v>
      </c>
      <c r="V86" s="57"/>
    </row>
    <row r="87" spans="1:25" ht="16.5" customHeight="1">
      <c r="A87" s="49" t="s">
        <v>774</v>
      </c>
      <c r="B87" s="49" t="s">
        <v>374</v>
      </c>
      <c r="C87" s="50" t="s">
        <v>375</v>
      </c>
      <c r="D87" s="51">
        <v>121</v>
      </c>
      <c r="E87" s="51">
        <v>2</v>
      </c>
      <c r="F87" s="51">
        <v>2026</v>
      </c>
      <c r="G87" s="52" t="s">
        <v>1822</v>
      </c>
      <c r="H87" s="50" t="s">
        <v>1836</v>
      </c>
      <c r="I87" s="52" t="s">
        <v>1829</v>
      </c>
      <c r="J87" s="52" t="s">
        <v>1822</v>
      </c>
      <c r="K87" s="50" t="s">
        <v>378</v>
      </c>
      <c r="L87" s="50" t="s">
        <v>379</v>
      </c>
      <c r="M87" s="54" t="s">
        <v>380</v>
      </c>
      <c r="N87" s="53"/>
      <c r="O87" s="53">
        <v>1000</v>
      </c>
      <c r="P87" s="205" t="s">
        <v>200</v>
      </c>
      <c r="Q87" s="205" t="s">
        <v>1859</v>
      </c>
      <c r="R87" s="55">
        <v>0</v>
      </c>
      <c r="S87" s="489"/>
      <c r="T87" s="143" t="str">
        <f>_xlfn.IFNA(VLOOKUP(VALUE(Table30[[#This Row],[TaxCode]]),TVA!E$2:H$628,4,FALSE),"")</f>
        <v>Achiziţii de bunuri şi servicii taxabile cu cota de 11% altele decât importurile si  cele supuse masurilor de simplificare</v>
      </c>
      <c r="V87" s="57"/>
    </row>
    <row r="88" spans="1:25" ht="16.5" customHeight="1">
      <c r="A88" s="49" t="s">
        <v>774</v>
      </c>
      <c r="B88" s="49" t="s">
        <v>374</v>
      </c>
      <c r="C88" s="50" t="s">
        <v>375</v>
      </c>
      <c r="D88" s="51">
        <v>121</v>
      </c>
      <c r="E88" s="51">
        <v>2</v>
      </c>
      <c r="F88" s="51">
        <v>2026</v>
      </c>
      <c r="G88" s="52" t="s">
        <v>1822</v>
      </c>
      <c r="H88" s="50" t="s">
        <v>1836</v>
      </c>
      <c r="I88" s="52" t="s">
        <v>1829</v>
      </c>
      <c r="J88" s="52" t="s">
        <v>1822</v>
      </c>
      <c r="K88" s="50" t="s">
        <v>327</v>
      </c>
      <c r="L88" s="50" t="s">
        <v>327</v>
      </c>
      <c r="M88" s="54" t="s">
        <v>383</v>
      </c>
      <c r="N88" s="53">
        <v>110</v>
      </c>
      <c r="O88" s="53"/>
      <c r="P88" s="205" t="s">
        <v>200</v>
      </c>
      <c r="Q88" s="205" t="s">
        <v>1859</v>
      </c>
      <c r="R88" s="55">
        <v>0</v>
      </c>
      <c r="S88" s="489"/>
      <c r="T88" s="143" t="str">
        <f>_xlfn.IFNA(VLOOKUP(VALUE(Table30[[#This Row],[TaxCode]]),TVA!E$2:H$628,4,FALSE),"")</f>
        <v>Achiziţii de bunuri şi servicii taxabile cu cota de 11% altele decât importurile si  cele supuse masurilor de simplificare</v>
      </c>
      <c r="V88" s="57"/>
    </row>
    <row r="89" spans="1:25" ht="16.5" customHeight="1">
      <c r="A89" s="49" t="s">
        <v>774</v>
      </c>
      <c r="B89" s="49" t="s">
        <v>374</v>
      </c>
      <c r="C89" s="50" t="s">
        <v>375</v>
      </c>
      <c r="D89" s="51">
        <v>121</v>
      </c>
      <c r="E89" s="51">
        <v>2</v>
      </c>
      <c r="F89" s="51">
        <v>2026</v>
      </c>
      <c r="G89" s="52" t="s">
        <v>1822</v>
      </c>
      <c r="H89" s="50" t="s">
        <v>1836</v>
      </c>
      <c r="I89" s="52" t="s">
        <v>1829</v>
      </c>
      <c r="J89" s="52" t="s">
        <v>1822</v>
      </c>
      <c r="K89" s="50" t="s">
        <v>378</v>
      </c>
      <c r="L89" s="50" t="s">
        <v>379</v>
      </c>
      <c r="M89" s="54" t="s">
        <v>380</v>
      </c>
      <c r="N89" s="53"/>
      <c r="O89" s="53">
        <v>110</v>
      </c>
      <c r="P89" s="205" t="s">
        <v>200</v>
      </c>
      <c r="Q89" s="205" t="s">
        <v>1859</v>
      </c>
      <c r="R89" s="55">
        <v>0</v>
      </c>
      <c r="S89" s="488"/>
      <c r="T89" s="143" t="str">
        <f>_xlfn.IFNA(VLOOKUP(VALUE(Table30[[#This Row],[TaxCode]]),TVA!E$2:H$628,4,FALSE),"")</f>
        <v>Achiziţii de bunuri şi servicii taxabile cu cota de 11% altele decât importurile si  cele supuse masurilor de simplificare</v>
      </c>
      <c r="V89" s="57"/>
    </row>
    <row r="90" spans="1:25" ht="16.5" customHeight="1">
      <c r="A90" s="49" t="s">
        <v>774</v>
      </c>
      <c r="B90" s="49" t="s">
        <v>374</v>
      </c>
      <c r="C90" s="50" t="s">
        <v>375</v>
      </c>
      <c r="D90" s="51">
        <v>121</v>
      </c>
      <c r="E90" s="51">
        <v>2</v>
      </c>
      <c r="F90" s="51">
        <v>2026</v>
      </c>
      <c r="G90" s="52" t="s">
        <v>1822</v>
      </c>
      <c r="H90" s="50" t="s">
        <v>386</v>
      </c>
      <c r="I90" s="52" t="s">
        <v>1829</v>
      </c>
      <c r="J90" s="52" t="s">
        <v>1822</v>
      </c>
      <c r="K90" s="50" t="s">
        <v>327</v>
      </c>
      <c r="L90" s="50" t="s">
        <v>327</v>
      </c>
      <c r="M90" s="54" t="s">
        <v>385</v>
      </c>
      <c r="N90" s="53">
        <v>5</v>
      </c>
      <c r="O90" s="53"/>
      <c r="P90" s="54" t="s">
        <v>200</v>
      </c>
      <c r="Q90" s="54" t="s">
        <v>234</v>
      </c>
      <c r="R90" s="55">
        <v>0</v>
      </c>
      <c r="S90" s="487" t="s">
        <v>646</v>
      </c>
      <c r="T90" s="143" t="str">
        <f>_xlfn.IFNA(VLOOKUP(VALUE(Table30[[#This Row],[TaxCode]]),TVA!E$2:H$628,4,FALSE),"")</f>
        <v>Achiziţii de bunuri şi servicii scutite de taxă  sau neimpozabile altele decat AIC servicii scutite de taxa</v>
      </c>
      <c r="V90" s="57"/>
    </row>
    <row r="91" spans="1:25" ht="16.5" customHeight="1">
      <c r="A91" s="49" t="s">
        <v>774</v>
      </c>
      <c r="B91" s="49" t="s">
        <v>374</v>
      </c>
      <c r="C91" s="50" t="s">
        <v>375</v>
      </c>
      <c r="D91" s="51">
        <v>121</v>
      </c>
      <c r="E91" s="51">
        <v>2</v>
      </c>
      <c r="F91" s="51">
        <v>2026</v>
      </c>
      <c r="G91" s="52" t="s">
        <v>1822</v>
      </c>
      <c r="H91" s="50" t="s">
        <v>386</v>
      </c>
      <c r="I91" s="52" t="s">
        <v>1829</v>
      </c>
      <c r="J91" s="52" t="s">
        <v>1822</v>
      </c>
      <c r="K91" s="50" t="s">
        <v>378</v>
      </c>
      <c r="L91" s="50" t="s">
        <v>379</v>
      </c>
      <c r="M91" s="54" t="s">
        <v>380</v>
      </c>
      <c r="N91" s="53"/>
      <c r="O91" s="53">
        <v>5</v>
      </c>
      <c r="P91" s="205" t="s">
        <v>200</v>
      </c>
      <c r="Q91" s="205" t="s">
        <v>234</v>
      </c>
      <c r="R91" s="55">
        <v>0</v>
      </c>
      <c r="S91" s="488"/>
      <c r="T91" s="143" t="str">
        <f>_xlfn.IFNA(VLOOKUP(VALUE(Table30[[#This Row],[TaxCode]]),TVA!E$2:H$628,4,FALSE),"")</f>
        <v>Achiziţii de bunuri şi servicii scutite de taxă  sau neimpozabile altele decat AIC servicii scutite de taxa</v>
      </c>
      <c r="V91" s="57"/>
    </row>
    <row r="92" spans="1:25" ht="16.5" customHeight="1">
      <c r="A92" s="49"/>
      <c r="B92" s="49"/>
      <c r="C92" s="50"/>
      <c r="D92" s="51"/>
      <c r="E92" s="51"/>
      <c r="F92" s="51"/>
      <c r="G92" s="52"/>
      <c r="H92" s="50"/>
      <c r="I92" s="52"/>
      <c r="J92" s="52"/>
      <c r="K92" s="50"/>
      <c r="L92" s="50"/>
      <c r="M92" s="54"/>
      <c r="N92" s="53"/>
      <c r="O92" s="53"/>
      <c r="P92" s="54"/>
      <c r="Q92" s="54"/>
      <c r="R92" s="55"/>
      <c r="S92" s="58"/>
      <c r="T92" s="143" t="str">
        <f>_xlfn.IFNA(VLOOKUP(VALUE(Table30[[#This Row],[TaxCode]]),TVA!E$2:H$628,4,FALSE),"")</f>
        <v/>
      </c>
      <c r="V92" s="57"/>
    </row>
    <row r="93" spans="1:25" ht="16.5" customHeight="1">
      <c r="A93" s="49" t="s">
        <v>774</v>
      </c>
      <c r="B93" s="62" t="s">
        <v>391</v>
      </c>
      <c r="C93" s="63" t="s">
        <v>375</v>
      </c>
      <c r="D93" s="64">
        <v>123</v>
      </c>
      <c r="E93" s="51">
        <v>2</v>
      </c>
      <c r="F93" s="51">
        <v>2026</v>
      </c>
      <c r="G93" s="52" t="s">
        <v>1822</v>
      </c>
      <c r="H93" s="63" t="s">
        <v>1837</v>
      </c>
      <c r="I93" s="52" t="s">
        <v>1829</v>
      </c>
      <c r="J93" s="52" t="s">
        <v>1822</v>
      </c>
      <c r="K93" s="63" t="s">
        <v>327</v>
      </c>
      <c r="L93" s="63" t="s">
        <v>327</v>
      </c>
      <c r="M93" s="67" t="s">
        <v>532</v>
      </c>
      <c r="N93" s="66">
        <v>10000</v>
      </c>
      <c r="O93" s="66"/>
      <c r="P93" s="67" t="s">
        <v>200</v>
      </c>
      <c r="Q93" s="67" t="s">
        <v>1860</v>
      </c>
      <c r="R93" s="98">
        <v>2100</v>
      </c>
      <c r="S93" s="487" t="s">
        <v>649</v>
      </c>
      <c r="T93" s="143" t="str">
        <f>_xlfn.IFNA(VLOOKUP(VALUE(Table30[[#This Row],[TaxCode]]),TVA!E$2:H$628,4,FALSE),"")</f>
        <v>Achiziţii de bunuri şi servicii supuse măsurilor de simplificare taxabile cu cota de 21%</v>
      </c>
      <c r="U93" s="77" t="s">
        <v>736</v>
      </c>
      <c r="V93" s="57"/>
    </row>
    <row r="94" spans="1:25" ht="16.5" customHeight="1">
      <c r="A94" s="49" t="s">
        <v>774</v>
      </c>
      <c r="B94" s="62" t="s">
        <v>391</v>
      </c>
      <c r="C94" s="63" t="s">
        <v>375</v>
      </c>
      <c r="D94" s="64">
        <v>123</v>
      </c>
      <c r="E94" s="51">
        <v>2</v>
      </c>
      <c r="F94" s="51">
        <v>2026</v>
      </c>
      <c r="G94" s="52" t="s">
        <v>1822</v>
      </c>
      <c r="H94" s="63" t="s">
        <v>1837</v>
      </c>
      <c r="I94" s="52" t="s">
        <v>1829</v>
      </c>
      <c r="J94" s="52" t="s">
        <v>1822</v>
      </c>
      <c r="K94" s="63" t="s">
        <v>378</v>
      </c>
      <c r="L94" s="50" t="s">
        <v>379</v>
      </c>
      <c r="M94" s="67" t="s">
        <v>382</v>
      </c>
      <c r="N94" s="66"/>
      <c r="O94" s="66">
        <v>10000</v>
      </c>
      <c r="P94" s="208" t="s">
        <v>200</v>
      </c>
      <c r="Q94" s="208" t="s">
        <v>1860</v>
      </c>
      <c r="R94" s="68">
        <v>0</v>
      </c>
      <c r="S94" s="489"/>
      <c r="T94" s="143" t="str">
        <f>_xlfn.IFNA(VLOOKUP(VALUE(Table30[[#This Row],[TaxCode]]),TVA!E$2:H$628,4,FALSE),"")</f>
        <v>Achiziţii de bunuri şi servicii supuse măsurilor de simplificare taxabile cu cota de 21%</v>
      </c>
      <c r="U94" s="77" t="s">
        <v>737</v>
      </c>
      <c r="V94" s="57"/>
    </row>
    <row r="95" spans="1:25" ht="16.5" customHeight="1">
      <c r="A95" s="49" t="s">
        <v>774</v>
      </c>
      <c r="B95" s="62" t="s">
        <v>391</v>
      </c>
      <c r="C95" s="63" t="s">
        <v>375</v>
      </c>
      <c r="D95" s="64">
        <v>123</v>
      </c>
      <c r="E95" s="51">
        <v>2</v>
      </c>
      <c r="F95" s="51">
        <v>2026</v>
      </c>
      <c r="G95" s="52" t="s">
        <v>1822</v>
      </c>
      <c r="H95" s="63" t="s">
        <v>1837</v>
      </c>
      <c r="I95" s="52" t="s">
        <v>1829</v>
      </c>
      <c r="J95" s="52" t="s">
        <v>1822</v>
      </c>
      <c r="K95" s="63" t="s">
        <v>327</v>
      </c>
      <c r="L95" s="63" t="s">
        <v>327</v>
      </c>
      <c r="M95" s="67" t="s">
        <v>383</v>
      </c>
      <c r="N95" s="53">
        <v>2100</v>
      </c>
      <c r="O95" s="66"/>
      <c r="P95" s="225" t="s">
        <v>200</v>
      </c>
      <c r="Q95" s="225" t="s">
        <v>1860</v>
      </c>
      <c r="R95" s="68">
        <v>0</v>
      </c>
      <c r="S95" s="489"/>
      <c r="T95" s="143" t="str">
        <f>_xlfn.IFNA(VLOOKUP(VALUE(Table30[[#This Row],[TaxCode]]),TVA!E$2:H$628,4,FALSE),"")</f>
        <v>Achiziţii de bunuri şi servicii supuse măsurilor de simplificare taxabile cu cota de 21%</v>
      </c>
      <c r="U95" s="77" t="s">
        <v>738</v>
      </c>
      <c r="V95" s="57"/>
    </row>
    <row r="96" spans="1:25" ht="16.5" customHeight="1">
      <c r="A96" s="49" t="s">
        <v>774</v>
      </c>
      <c r="B96" s="62" t="s">
        <v>391</v>
      </c>
      <c r="C96" s="63" t="s">
        <v>375</v>
      </c>
      <c r="D96" s="64">
        <v>123</v>
      </c>
      <c r="E96" s="51">
        <v>2</v>
      </c>
      <c r="F96" s="51">
        <v>2026</v>
      </c>
      <c r="G96" s="52" t="s">
        <v>1822</v>
      </c>
      <c r="H96" s="63" t="s">
        <v>1837</v>
      </c>
      <c r="I96" s="52" t="s">
        <v>1829</v>
      </c>
      <c r="J96" s="52" t="s">
        <v>1822</v>
      </c>
      <c r="K96" s="63" t="s">
        <v>327</v>
      </c>
      <c r="L96" s="63" t="s">
        <v>327</v>
      </c>
      <c r="M96" s="67" t="s">
        <v>394</v>
      </c>
      <c r="N96" s="66"/>
      <c r="O96" s="53">
        <v>2100</v>
      </c>
      <c r="P96" s="225" t="s">
        <v>200</v>
      </c>
      <c r="Q96" s="225" t="s">
        <v>1860</v>
      </c>
      <c r="R96" s="68">
        <v>0</v>
      </c>
      <c r="S96" s="488"/>
      <c r="T96" s="143" t="str">
        <f>_xlfn.IFNA(VLOOKUP(VALUE(Table30[[#This Row],[TaxCode]]),TVA!E$2:H$628,4,FALSE),"")</f>
        <v>Achiziţii de bunuri şi servicii supuse măsurilor de simplificare taxabile cu cota de 21%</v>
      </c>
      <c r="U96" s="77" t="s">
        <v>739</v>
      </c>
      <c r="V96" s="57"/>
    </row>
    <row r="97" spans="1:26" ht="16.5" customHeight="1">
      <c r="A97" s="49"/>
      <c r="B97" s="49"/>
      <c r="C97" s="50"/>
      <c r="D97" s="51"/>
      <c r="E97" s="51"/>
      <c r="F97" s="51"/>
      <c r="G97" s="52"/>
      <c r="H97" s="50"/>
      <c r="I97" s="52"/>
      <c r="J97" s="52"/>
      <c r="K97" s="50"/>
      <c r="L97" s="50"/>
      <c r="M97" s="54"/>
      <c r="N97" s="53"/>
      <c r="O97" s="53"/>
      <c r="P97" s="54"/>
      <c r="Q97" s="54"/>
      <c r="R97" s="55"/>
      <c r="S97" s="60"/>
      <c r="T97" s="143" t="str">
        <f>_xlfn.IFNA(VLOOKUP(VALUE(Table30[[#This Row],[TaxCode]]),TVA!E$2:H$628,4,FALSE),"")</f>
        <v/>
      </c>
      <c r="U97" s="77" t="s">
        <v>740</v>
      </c>
      <c r="V97" s="57"/>
    </row>
    <row r="98" spans="1:26" ht="16.5" customHeight="1">
      <c r="A98" s="49" t="s">
        <v>774</v>
      </c>
      <c r="B98" s="62" t="s">
        <v>391</v>
      </c>
      <c r="C98" s="63" t="s">
        <v>375</v>
      </c>
      <c r="D98" s="64">
        <v>124</v>
      </c>
      <c r="E98" s="51">
        <v>2</v>
      </c>
      <c r="F98" s="51">
        <v>2026</v>
      </c>
      <c r="G98" s="52" t="s">
        <v>1822</v>
      </c>
      <c r="H98" s="63" t="s">
        <v>1838</v>
      </c>
      <c r="I98" s="52" t="s">
        <v>1829</v>
      </c>
      <c r="J98" s="52" t="s">
        <v>1822</v>
      </c>
      <c r="K98" s="63" t="s">
        <v>327</v>
      </c>
      <c r="L98" s="63" t="s">
        <v>327</v>
      </c>
      <c r="M98" s="67" t="s">
        <v>648</v>
      </c>
      <c r="N98" s="66">
        <v>10000</v>
      </c>
      <c r="O98" s="66"/>
      <c r="P98" s="67" t="s">
        <v>200</v>
      </c>
      <c r="Q98" s="67" t="s">
        <v>1861</v>
      </c>
      <c r="R98" s="68">
        <v>1100</v>
      </c>
      <c r="S98" s="487" t="s">
        <v>650</v>
      </c>
      <c r="T98" s="143" t="str">
        <f>_xlfn.IFNA(VLOOKUP(VALUE(Table30[[#This Row],[TaxCode]]),TVA!E$2:H$628,4,FALSE),"")</f>
        <v>Achiziţii de bunuri şi servicii supuse măsurilor de simplificare taxabile cu cota de 11%</v>
      </c>
      <c r="U98" s="77" t="s">
        <v>741</v>
      </c>
      <c r="V98" s="57"/>
      <c r="Y98" s="99"/>
      <c r="Z98" s="99"/>
    </row>
    <row r="99" spans="1:26" ht="16.5" customHeight="1">
      <c r="A99" s="49" t="s">
        <v>774</v>
      </c>
      <c r="B99" s="62" t="s">
        <v>391</v>
      </c>
      <c r="C99" s="63" t="s">
        <v>375</v>
      </c>
      <c r="D99" s="64">
        <v>124</v>
      </c>
      <c r="E99" s="51">
        <v>2</v>
      </c>
      <c r="F99" s="51">
        <v>2026</v>
      </c>
      <c r="G99" s="52" t="s">
        <v>1822</v>
      </c>
      <c r="H99" s="63" t="s">
        <v>1838</v>
      </c>
      <c r="I99" s="52" t="s">
        <v>1829</v>
      </c>
      <c r="J99" s="52" t="s">
        <v>1822</v>
      </c>
      <c r="K99" s="63" t="s">
        <v>378</v>
      </c>
      <c r="L99" s="50" t="s">
        <v>379</v>
      </c>
      <c r="M99" s="67" t="s">
        <v>380</v>
      </c>
      <c r="N99" s="66"/>
      <c r="O99" s="66">
        <v>10000</v>
      </c>
      <c r="P99" s="208" t="s">
        <v>200</v>
      </c>
      <c r="Q99" s="208" t="s">
        <v>1861</v>
      </c>
      <c r="R99" s="68">
        <v>0</v>
      </c>
      <c r="S99" s="489"/>
      <c r="T99" s="143" t="str">
        <f>_xlfn.IFNA(VLOOKUP(VALUE(Table30[[#This Row],[TaxCode]]),TVA!E$2:H$628,4,FALSE),"")</f>
        <v>Achiziţii de bunuri şi servicii supuse măsurilor de simplificare taxabile cu cota de 11%</v>
      </c>
      <c r="V99" s="57"/>
    </row>
    <row r="100" spans="1:26" ht="16.5" customHeight="1">
      <c r="A100" s="49" t="s">
        <v>774</v>
      </c>
      <c r="B100" s="62" t="s">
        <v>391</v>
      </c>
      <c r="C100" s="63" t="s">
        <v>375</v>
      </c>
      <c r="D100" s="64">
        <v>124</v>
      </c>
      <c r="E100" s="51">
        <v>2</v>
      </c>
      <c r="F100" s="51">
        <v>2026</v>
      </c>
      <c r="G100" s="52" t="s">
        <v>1822</v>
      </c>
      <c r="H100" s="63" t="s">
        <v>1838</v>
      </c>
      <c r="I100" s="52" t="s">
        <v>1829</v>
      </c>
      <c r="J100" s="52" t="s">
        <v>1822</v>
      </c>
      <c r="K100" s="63" t="s">
        <v>327</v>
      </c>
      <c r="L100" s="63" t="s">
        <v>327</v>
      </c>
      <c r="M100" s="67" t="s">
        <v>383</v>
      </c>
      <c r="N100" s="66">
        <v>1100</v>
      </c>
      <c r="O100" s="66"/>
      <c r="P100" s="225" t="s">
        <v>200</v>
      </c>
      <c r="Q100" s="225" t="s">
        <v>1861</v>
      </c>
      <c r="R100" s="68">
        <v>0</v>
      </c>
      <c r="S100" s="489"/>
      <c r="T100" s="143" t="str">
        <f>_xlfn.IFNA(VLOOKUP(VALUE(Table30[[#This Row],[TaxCode]]),TVA!E$2:H$628,4,FALSE),"")</f>
        <v>Achiziţii de bunuri şi servicii supuse măsurilor de simplificare taxabile cu cota de 11%</v>
      </c>
      <c r="V100" s="57"/>
    </row>
    <row r="101" spans="1:26" ht="16.5" customHeight="1">
      <c r="A101" s="49" t="s">
        <v>774</v>
      </c>
      <c r="B101" s="62" t="s">
        <v>391</v>
      </c>
      <c r="C101" s="63" t="s">
        <v>375</v>
      </c>
      <c r="D101" s="64">
        <v>124</v>
      </c>
      <c r="E101" s="51">
        <v>2</v>
      </c>
      <c r="F101" s="51">
        <v>2026</v>
      </c>
      <c r="G101" s="52" t="s">
        <v>1822</v>
      </c>
      <c r="H101" s="63" t="s">
        <v>1838</v>
      </c>
      <c r="I101" s="52" t="s">
        <v>1829</v>
      </c>
      <c r="J101" s="52" t="s">
        <v>1822</v>
      </c>
      <c r="K101" s="63" t="s">
        <v>327</v>
      </c>
      <c r="L101" s="63" t="s">
        <v>327</v>
      </c>
      <c r="M101" s="67" t="s">
        <v>394</v>
      </c>
      <c r="N101" s="66"/>
      <c r="O101" s="66">
        <v>1100</v>
      </c>
      <c r="P101" s="225" t="s">
        <v>200</v>
      </c>
      <c r="Q101" s="225" t="s">
        <v>1861</v>
      </c>
      <c r="R101" s="68">
        <v>0</v>
      </c>
      <c r="S101" s="488"/>
      <c r="T101" s="143" t="str">
        <f>_xlfn.IFNA(VLOOKUP(VALUE(Table30[[#This Row],[TaxCode]]),TVA!E$2:H$628,4,FALSE),"")</f>
        <v>Achiziţii de bunuri şi servicii supuse măsurilor de simplificare taxabile cu cota de 11%</v>
      </c>
      <c r="V101" s="57"/>
    </row>
    <row r="102" spans="1:26" ht="16.5" customHeight="1">
      <c r="A102" s="49"/>
      <c r="B102" s="49"/>
      <c r="C102" s="50"/>
      <c r="D102" s="51"/>
      <c r="E102" s="51"/>
      <c r="F102" s="51"/>
      <c r="G102" s="52"/>
      <c r="H102" s="50"/>
      <c r="I102" s="52"/>
      <c r="J102" s="52"/>
      <c r="K102" s="50"/>
      <c r="L102" s="50"/>
      <c r="M102" s="54"/>
      <c r="N102" s="53"/>
      <c r="O102" s="53"/>
      <c r="P102" s="54"/>
      <c r="Q102" s="54"/>
      <c r="R102" s="55"/>
      <c r="S102" s="60"/>
      <c r="T102" s="143" t="str">
        <f>_xlfn.IFNA(VLOOKUP(VALUE(Table30[[#This Row],[TaxCode]]),TVA!E$2:H$628,4,FALSE),"")</f>
        <v/>
      </c>
      <c r="U102" s="77" t="s">
        <v>742</v>
      </c>
      <c r="V102" s="57"/>
    </row>
    <row r="103" spans="1:26" ht="16.5" customHeight="1">
      <c r="A103" s="49" t="s">
        <v>774</v>
      </c>
      <c r="B103" s="49" t="s">
        <v>374</v>
      </c>
      <c r="C103" s="50" t="s">
        <v>375</v>
      </c>
      <c r="D103" s="51">
        <v>125</v>
      </c>
      <c r="E103" s="51">
        <v>2</v>
      </c>
      <c r="F103" s="51">
        <v>2026</v>
      </c>
      <c r="G103" s="52" t="s">
        <v>1822</v>
      </c>
      <c r="H103" s="50" t="s">
        <v>377</v>
      </c>
      <c r="I103" s="52" t="s">
        <v>1829</v>
      </c>
      <c r="J103" s="52" t="s">
        <v>1822</v>
      </c>
      <c r="K103" s="50" t="s">
        <v>327</v>
      </c>
      <c r="L103" s="50" t="s">
        <v>327</v>
      </c>
      <c r="M103" s="54" t="s">
        <v>376</v>
      </c>
      <c r="N103" s="53">
        <v>240</v>
      </c>
      <c r="O103" s="53"/>
      <c r="P103" s="54" t="s">
        <v>200</v>
      </c>
      <c r="Q103" s="54" t="s">
        <v>234</v>
      </c>
      <c r="R103" s="98">
        <v>0</v>
      </c>
      <c r="S103" s="487" t="s">
        <v>646</v>
      </c>
      <c r="T103" s="143" t="str">
        <f>_xlfn.IFNA(VLOOKUP(VALUE(Table30[[#This Row],[TaxCode]]),TVA!E$2:H$628,4,FALSE),"")</f>
        <v>Achiziţii de bunuri şi servicii scutite de taxă  sau neimpozabile altele decat AIC servicii scutite de taxa</v>
      </c>
      <c r="U103" s="77" t="s">
        <v>714</v>
      </c>
      <c r="V103" s="57"/>
    </row>
    <row r="104" spans="1:26" ht="16.5" customHeight="1">
      <c r="A104" s="49" t="s">
        <v>774</v>
      </c>
      <c r="B104" s="49" t="s">
        <v>374</v>
      </c>
      <c r="C104" s="50" t="s">
        <v>375</v>
      </c>
      <c r="D104" s="51">
        <v>125</v>
      </c>
      <c r="E104" s="51">
        <v>2</v>
      </c>
      <c r="F104" s="51">
        <v>2026</v>
      </c>
      <c r="G104" s="52" t="s">
        <v>1822</v>
      </c>
      <c r="H104" s="50" t="s">
        <v>377</v>
      </c>
      <c r="I104" s="52" t="s">
        <v>1829</v>
      </c>
      <c r="J104" s="52" t="s">
        <v>1822</v>
      </c>
      <c r="K104" s="50" t="s">
        <v>378</v>
      </c>
      <c r="L104" s="50" t="s">
        <v>379</v>
      </c>
      <c r="M104" s="54" t="s">
        <v>380</v>
      </c>
      <c r="N104" s="53"/>
      <c r="O104" s="53">
        <v>240</v>
      </c>
      <c r="P104" s="205" t="s">
        <v>200</v>
      </c>
      <c r="Q104" s="205" t="s">
        <v>234</v>
      </c>
      <c r="R104" s="55">
        <v>0</v>
      </c>
      <c r="S104" s="488"/>
      <c r="T104" s="143" t="str">
        <f>_xlfn.IFNA(VLOOKUP(VALUE(Table30[[#This Row],[TaxCode]]),TVA!E$2:H$628,4,FALSE),"")</f>
        <v>Achiziţii de bunuri şi servicii scutite de taxă  sau neimpozabile altele decat AIC servicii scutite de taxa</v>
      </c>
      <c r="U104" s="77" t="s">
        <v>743</v>
      </c>
      <c r="V104" s="57"/>
    </row>
    <row r="105" spans="1:26" ht="16.5" customHeight="1">
      <c r="A105" s="49"/>
      <c r="B105" s="49"/>
      <c r="C105" s="50"/>
      <c r="D105" s="51"/>
      <c r="E105" s="51"/>
      <c r="F105" s="51"/>
      <c r="G105" s="52"/>
      <c r="H105" s="50"/>
      <c r="I105" s="52"/>
      <c r="J105" s="52"/>
      <c r="K105" s="50"/>
      <c r="L105" s="50"/>
      <c r="M105" s="54"/>
      <c r="N105" s="53"/>
      <c r="O105" s="53"/>
      <c r="P105" s="54"/>
      <c r="Q105" s="54"/>
      <c r="R105" s="55"/>
      <c r="S105" s="56"/>
      <c r="T105" s="143" t="str">
        <f>_xlfn.IFNA(VLOOKUP(VALUE(Table30[[#This Row],[TaxCode]]),TVA!E$2:H$628,4,FALSE),"")</f>
        <v/>
      </c>
      <c r="U105" s="77" t="s">
        <v>744</v>
      </c>
      <c r="V105" s="57"/>
    </row>
    <row r="106" spans="1:26" ht="16.5" customHeight="1">
      <c r="A106" s="49" t="s">
        <v>774</v>
      </c>
      <c r="B106" s="62" t="s">
        <v>374</v>
      </c>
      <c r="C106" s="63" t="s">
        <v>375</v>
      </c>
      <c r="D106" s="64">
        <v>126</v>
      </c>
      <c r="E106" s="51">
        <v>2</v>
      </c>
      <c r="F106" s="51">
        <v>2026</v>
      </c>
      <c r="G106" s="52" t="s">
        <v>1822</v>
      </c>
      <c r="H106" s="63" t="s">
        <v>1839</v>
      </c>
      <c r="I106" s="52" t="s">
        <v>1829</v>
      </c>
      <c r="J106" s="52" t="s">
        <v>1822</v>
      </c>
      <c r="K106" s="63" t="s">
        <v>327</v>
      </c>
      <c r="L106" s="63" t="s">
        <v>327</v>
      </c>
      <c r="M106" s="67" t="s">
        <v>387</v>
      </c>
      <c r="N106" s="66">
        <v>5000</v>
      </c>
      <c r="O106" s="66"/>
      <c r="P106" s="67" t="s">
        <v>200</v>
      </c>
      <c r="Q106" s="67" t="s">
        <v>1862</v>
      </c>
      <c r="R106" s="68">
        <f>O107*21%</f>
        <v>1050</v>
      </c>
      <c r="S106" s="487" t="s">
        <v>1863</v>
      </c>
      <c r="T106" s="143" t="str">
        <f>_xlfn.IFNA(VLOOKUP(VALUE(Table30[[#This Row],[TaxCode]]),TVA!E$2:H$628,4,FALSE),"")</f>
        <v>Achizitii pentru  care se aplica TVA la incasare 21%</v>
      </c>
      <c r="U106" s="77" t="s">
        <v>735</v>
      </c>
      <c r="V106" s="99"/>
    </row>
    <row r="107" spans="1:26" ht="16.5" customHeight="1">
      <c r="A107" s="49" t="s">
        <v>774</v>
      </c>
      <c r="B107" s="62" t="s">
        <v>374</v>
      </c>
      <c r="C107" s="63" t="s">
        <v>375</v>
      </c>
      <c r="D107" s="64">
        <v>126</v>
      </c>
      <c r="E107" s="51">
        <v>2</v>
      </c>
      <c r="F107" s="51">
        <v>2026</v>
      </c>
      <c r="G107" s="52" t="s">
        <v>1822</v>
      </c>
      <c r="H107" s="63" t="s">
        <v>1839</v>
      </c>
      <c r="I107" s="52" t="s">
        <v>1829</v>
      </c>
      <c r="J107" s="52" t="s">
        <v>1822</v>
      </c>
      <c r="K107" s="63" t="s">
        <v>378</v>
      </c>
      <c r="L107" s="63" t="s">
        <v>379</v>
      </c>
      <c r="M107" s="67" t="s">
        <v>380</v>
      </c>
      <c r="N107" s="66"/>
      <c r="O107" s="66">
        <v>5000</v>
      </c>
      <c r="P107" s="208" t="s">
        <v>200</v>
      </c>
      <c r="Q107" s="208" t="s">
        <v>1862</v>
      </c>
      <c r="R107" s="68">
        <v>0</v>
      </c>
      <c r="S107" s="489"/>
      <c r="T107" s="143" t="str">
        <f>_xlfn.IFNA(VLOOKUP(VALUE(Table30[[#This Row],[TaxCode]]),TVA!E$2:H$628,4,FALSE),"")</f>
        <v>Achizitii pentru  care se aplica TVA la incasare 21%</v>
      </c>
      <c r="V107" s="57"/>
    </row>
    <row r="108" spans="1:26" ht="16.5" customHeight="1">
      <c r="A108" s="49" t="s">
        <v>774</v>
      </c>
      <c r="B108" s="62" t="s">
        <v>374</v>
      </c>
      <c r="C108" s="63" t="s">
        <v>375</v>
      </c>
      <c r="D108" s="64">
        <v>126</v>
      </c>
      <c r="E108" s="51">
        <v>2</v>
      </c>
      <c r="F108" s="51">
        <v>2026</v>
      </c>
      <c r="G108" s="52" t="s">
        <v>1822</v>
      </c>
      <c r="H108" s="63" t="s">
        <v>1839</v>
      </c>
      <c r="I108" s="52" t="s">
        <v>1829</v>
      </c>
      <c r="J108" s="52" t="s">
        <v>1822</v>
      </c>
      <c r="K108" s="63" t="s">
        <v>327</v>
      </c>
      <c r="L108" s="63" t="s">
        <v>327</v>
      </c>
      <c r="M108" s="67" t="s">
        <v>388</v>
      </c>
      <c r="N108" s="66">
        <v>1050</v>
      </c>
      <c r="O108" s="66"/>
      <c r="P108" s="208" t="s">
        <v>200</v>
      </c>
      <c r="Q108" s="208" t="s">
        <v>1862</v>
      </c>
      <c r="R108" s="98">
        <v>0</v>
      </c>
      <c r="S108" s="489"/>
      <c r="T108" s="143" t="str">
        <f>_xlfn.IFNA(VLOOKUP(VALUE(Table30[[#This Row],[TaxCode]]),TVA!E$2:H$628,4,FALSE),"")</f>
        <v>Achizitii pentru  care se aplica TVA la incasare 21%</v>
      </c>
      <c r="U108" s="77" t="s">
        <v>730</v>
      </c>
      <c r="V108" s="57"/>
    </row>
    <row r="109" spans="1:26" ht="16.5" customHeight="1">
      <c r="A109" s="49" t="s">
        <v>774</v>
      </c>
      <c r="B109" s="62" t="s">
        <v>374</v>
      </c>
      <c r="C109" s="63" t="s">
        <v>375</v>
      </c>
      <c r="D109" s="64">
        <v>126</v>
      </c>
      <c r="E109" s="51">
        <v>2</v>
      </c>
      <c r="F109" s="51">
        <v>2026</v>
      </c>
      <c r="G109" s="52" t="s">
        <v>1822</v>
      </c>
      <c r="H109" s="63" t="s">
        <v>1839</v>
      </c>
      <c r="I109" s="52" t="s">
        <v>1829</v>
      </c>
      <c r="J109" s="52" t="s">
        <v>1822</v>
      </c>
      <c r="K109" s="63" t="s">
        <v>378</v>
      </c>
      <c r="L109" s="63" t="s">
        <v>379</v>
      </c>
      <c r="M109" s="67" t="s">
        <v>380</v>
      </c>
      <c r="N109" s="66"/>
      <c r="O109" s="66">
        <v>1050</v>
      </c>
      <c r="P109" s="208" t="s">
        <v>200</v>
      </c>
      <c r="Q109" s="208" t="s">
        <v>1862</v>
      </c>
      <c r="R109" s="68">
        <v>0</v>
      </c>
      <c r="S109" s="488"/>
      <c r="T109" s="143" t="str">
        <f>_xlfn.IFNA(VLOOKUP(VALUE(Table30[[#This Row],[TaxCode]]),TVA!E$2:H$628,4,FALSE),"")</f>
        <v>Achizitii pentru  care se aplica TVA la incasare 21%</v>
      </c>
      <c r="U109" s="77" t="s">
        <v>727</v>
      </c>
      <c r="V109" s="57"/>
      <c r="Y109" s="99"/>
    </row>
    <row r="110" spans="1:26" ht="12" customHeight="1">
      <c r="A110" s="62"/>
      <c r="B110" s="62"/>
      <c r="C110" s="63"/>
      <c r="D110" s="64"/>
      <c r="E110" s="64"/>
      <c r="F110" s="64"/>
      <c r="G110" s="65"/>
      <c r="H110" s="63"/>
      <c r="I110" s="65"/>
      <c r="J110" s="65"/>
      <c r="K110" s="63"/>
      <c r="L110" s="63"/>
      <c r="M110" s="67"/>
      <c r="N110" s="66"/>
      <c r="O110" s="66"/>
      <c r="P110" s="67"/>
      <c r="Q110" s="67"/>
      <c r="R110" s="68"/>
      <c r="S110" s="69"/>
      <c r="T110" s="143" t="str">
        <f>_xlfn.IFNA(VLOOKUP(VALUE(Table30[[#This Row],[TaxCode]]),TVA!E$2:H$628,4,FALSE),"")</f>
        <v/>
      </c>
      <c r="V110" s="57"/>
    </row>
    <row r="111" spans="1:26" s="441" customFormat="1" ht="16.5" customHeight="1">
      <c r="A111" s="431" t="s">
        <v>774</v>
      </c>
      <c r="B111" s="431" t="s">
        <v>374</v>
      </c>
      <c r="C111" s="432" t="s">
        <v>375</v>
      </c>
      <c r="D111" s="433">
        <v>127</v>
      </c>
      <c r="E111" s="433">
        <v>2</v>
      </c>
      <c r="F111" s="433">
        <v>2026</v>
      </c>
      <c r="G111" s="434" t="s">
        <v>1822</v>
      </c>
      <c r="H111" s="432" t="s">
        <v>840</v>
      </c>
      <c r="I111" s="434" t="s">
        <v>1829</v>
      </c>
      <c r="J111" s="434" t="s">
        <v>1822</v>
      </c>
      <c r="K111" s="432" t="s">
        <v>327</v>
      </c>
      <c r="L111" s="432" t="s">
        <v>327</v>
      </c>
      <c r="M111" s="435" t="s">
        <v>131</v>
      </c>
      <c r="N111" s="436">
        <v>300</v>
      </c>
      <c r="O111" s="436"/>
      <c r="P111" s="435" t="s">
        <v>200</v>
      </c>
      <c r="Q111" s="435" t="s">
        <v>1858</v>
      </c>
      <c r="R111" s="437">
        <f>Table30[[#This Row],[DebitAmount]]*21%</f>
        <v>63</v>
      </c>
      <c r="S111" s="438"/>
      <c r="T111" s="439" t="str">
        <f>_xlfn.IFNA(VLOOKUP(VALUE(Table30[[#This Row],[TaxCode]]),TVA!E$2:H$628,4,FALSE),"")</f>
        <v>Achiziţii de bunuri şi servicii taxabile cu cota de 21%, altele decât importurile si cele supuse masurilor de simplificare</v>
      </c>
      <c r="U111" s="440"/>
    </row>
    <row r="112" spans="1:26" ht="16.5" customHeight="1">
      <c r="A112" s="49" t="s">
        <v>774</v>
      </c>
      <c r="B112" s="49" t="s">
        <v>374</v>
      </c>
      <c r="C112" s="50" t="s">
        <v>375</v>
      </c>
      <c r="D112" s="51">
        <v>127</v>
      </c>
      <c r="E112" s="51">
        <v>2</v>
      </c>
      <c r="F112" s="51">
        <v>2026</v>
      </c>
      <c r="G112" s="52" t="s">
        <v>1822</v>
      </c>
      <c r="H112" s="50" t="s">
        <v>840</v>
      </c>
      <c r="I112" s="52" t="s">
        <v>1829</v>
      </c>
      <c r="J112" s="52" t="s">
        <v>1822</v>
      </c>
      <c r="K112" s="50" t="s">
        <v>378</v>
      </c>
      <c r="L112" s="50" t="s">
        <v>379</v>
      </c>
      <c r="M112" s="54" t="s">
        <v>380</v>
      </c>
      <c r="N112" s="53"/>
      <c r="O112" s="53">
        <v>300</v>
      </c>
      <c r="P112" s="205" t="s">
        <v>200</v>
      </c>
      <c r="Q112" s="205" t="s">
        <v>1858</v>
      </c>
      <c r="R112" s="55">
        <v>0</v>
      </c>
      <c r="S112" s="69"/>
      <c r="T112" s="143" t="str">
        <f>_xlfn.IFNA(VLOOKUP(VALUE(Table30[[#This Row],[TaxCode]]),TVA!E$2:H$628,4,FALSE),"")</f>
        <v>Achiziţii de bunuri şi servicii taxabile cu cota de 21%, altele decât importurile si cele supuse masurilor de simplificare</v>
      </c>
      <c r="V112" s="57"/>
    </row>
    <row r="113" spans="1:22" ht="16.5" customHeight="1">
      <c r="A113" s="49" t="s">
        <v>774</v>
      </c>
      <c r="B113" s="49" t="s">
        <v>374</v>
      </c>
      <c r="C113" s="50" t="s">
        <v>375</v>
      </c>
      <c r="D113" s="51">
        <v>127</v>
      </c>
      <c r="E113" s="51">
        <v>2</v>
      </c>
      <c r="F113" s="51">
        <v>2026</v>
      </c>
      <c r="G113" s="52" t="s">
        <v>1822</v>
      </c>
      <c r="H113" s="50" t="s">
        <v>840</v>
      </c>
      <c r="I113" s="52" t="s">
        <v>1829</v>
      </c>
      <c r="J113" s="52" t="s">
        <v>1822</v>
      </c>
      <c r="K113" s="50" t="s">
        <v>327</v>
      </c>
      <c r="L113" s="50" t="s">
        <v>327</v>
      </c>
      <c r="M113" s="54" t="s">
        <v>383</v>
      </c>
      <c r="N113" s="53">
        <v>63</v>
      </c>
      <c r="O113" s="53"/>
      <c r="P113" s="205" t="s">
        <v>200</v>
      </c>
      <c r="Q113" s="205" t="s">
        <v>1858</v>
      </c>
      <c r="R113" s="55">
        <v>0</v>
      </c>
      <c r="S113" s="69"/>
      <c r="T113" s="143" t="str">
        <f>_xlfn.IFNA(VLOOKUP(VALUE(Table30[[#This Row],[TaxCode]]),TVA!E$2:H$628,4,FALSE),"")</f>
        <v>Achiziţii de bunuri şi servicii taxabile cu cota de 21%, altele decât importurile si cele supuse masurilor de simplificare</v>
      </c>
      <c r="V113" s="57"/>
    </row>
    <row r="114" spans="1:22" ht="16.5" customHeight="1">
      <c r="A114" s="49" t="s">
        <v>774</v>
      </c>
      <c r="B114" s="49" t="s">
        <v>374</v>
      </c>
      <c r="C114" s="50" t="s">
        <v>375</v>
      </c>
      <c r="D114" s="51">
        <v>127</v>
      </c>
      <c r="E114" s="51">
        <v>2</v>
      </c>
      <c r="F114" s="51">
        <v>2026</v>
      </c>
      <c r="G114" s="52" t="s">
        <v>1822</v>
      </c>
      <c r="H114" s="50" t="s">
        <v>840</v>
      </c>
      <c r="I114" s="52" t="s">
        <v>1829</v>
      </c>
      <c r="J114" s="52" t="s">
        <v>1822</v>
      </c>
      <c r="K114" s="50" t="s">
        <v>378</v>
      </c>
      <c r="L114" s="50" t="s">
        <v>379</v>
      </c>
      <c r="M114" s="54" t="s">
        <v>380</v>
      </c>
      <c r="N114" s="53"/>
      <c r="O114" s="53">
        <v>63</v>
      </c>
      <c r="P114" s="205" t="s">
        <v>200</v>
      </c>
      <c r="Q114" s="205" t="s">
        <v>1858</v>
      </c>
      <c r="R114" s="55">
        <v>0</v>
      </c>
      <c r="S114" s="69"/>
      <c r="T114" s="143" t="str">
        <f>_xlfn.IFNA(VLOOKUP(VALUE(Table30[[#This Row],[TaxCode]]),TVA!E$2:H$628,4,FALSE),"")</f>
        <v>Achiziţii de bunuri şi servicii taxabile cu cota de 21%, altele decât importurile si cele supuse masurilor de simplificare</v>
      </c>
      <c r="V114" s="57"/>
    </row>
    <row r="115" spans="1:22" ht="15.65" customHeight="1">
      <c r="A115" s="49" t="s">
        <v>775</v>
      </c>
      <c r="B115" s="49" t="s">
        <v>389</v>
      </c>
      <c r="C115" s="50" t="s">
        <v>390</v>
      </c>
      <c r="D115" s="51">
        <v>128</v>
      </c>
      <c r="E115" s="51">
        <v>2</v>
      </c>
      <c r="F115" s="51">
        <v>2026</v>
      </c>
      <c r="G115" s="52" t="s">
        <v>1822</v>
      </c>
      <c r="H115" s="50" t="s">
        <v>840</v>
      </c>
      <c r="I115" s="52" t="s">
        <v>1829</v>
      </c>
      <c r="J115" s="52" t="s">
        <v>1822</v>
      </c>
      <c r="K115" s="50" t="s">
        <v>327</v>
      </c>
      <c r="L115" s="50" t="s">
        <v>327</v>
      </c>
      <c r="M115" s="54" t="s">
        <v>131</v>
      </c>
      <c r="N115" s="53">
        <f>N113/2</f>
        <v>31.5</v>
      </c>
      <c r="O115" s="53"/>
      <c r="P115" s="54" t="s">
        <v>200</v>
      </c>
      <c r="Q115" s="54" t="s">
        <v>1864</v>
      </c>
      <c r="R115" s="55">
        <v>0</v>
      </c>
      <c r="S115" s="69"/>
      <c r="T115" s="143" t="str">
        <f>_xlfn.IFNA(VLOOKUP(VALUE(Table30[[#This Row],[TaxCode]]),TVA!E$2:H$628,4,FALSE),"")</f>
        <v>Achiziţii de bunuri şi servicii taxabile cu cota de 21%, altele decât importurile si cele supuse masurilor de simplificare</v>
      </c>
      <c r="V115" s="57"/>
    </row>
    <row r="116" spans="1:22" ht="16.5" customHeight="1">
      <c r="A116" s="49" t="s">
        <v>775</v>
      </c>
      <c r="B116" s="49" t="s">
        <v>389</v>
      </c>
      <c r="C116" s="50" t="s">
        <v>390</v>
      </c>
      <c r="D116" s="51">
        <v>128</v>
      </c>
      <c r="E116" s="51">
        <v>2</v>
      </c>
      <c r="F116" s="51">
        <v>2026</v>
      </c>
      <c r="G116" s="52" t="s">
        <v>1822</v>
      </c>
      <c r="H116" s="50" t="s">
        <v>840</v>
      </c>
      <c r="I116" s="52" t="s">
        <v>1829</v>
      </c>
      <c r="J116" s="52" t="s">
        <v>1822</v>
      </c>
      <c r="K116" s="50" t="s">
        <v>327</v>
      </c>
      <c r="L116" s="50" t="s">
        <v>327</v>
      </c>
      <c r="M116" s="54" t="s">
        <v>383</v>
      </c>
      <c r="N116" s="53"/>
      <c r="O116" s="53">
        <v>31.5</v>
      </c>
      <c r="P116" s="54" t="s">
        <v>200</v>
      </c>
      <c r="Q116" s="54" t="s">
        <v>1864</v>
      </c>
      <c r="R116" s="55">
        <v>0</v>
      </c>
      <c r="S116" s="69"/>
      <c r="T116" s="143" t="str">
        <f>_xlfn.IFNA(VLOOKUP(VALUE(Table30[[#This Row],[TaxCode]]),TVA!E$2:H$628,4,FALSE),"")</f>
        <v>Achiziţii de bunuri şi servicii taxabile cu cota de 21%, altele decât importurile si cele supuse masurilor de simplificare</v>
      </c>
      <c r="V116" s="57"/>
    </row>
    <row r="117" spans="1:22" ht="16.5" customHeight="1">
      <c r="A117" s="49"/>
      <c r="B117" s="49"/>
      <c r="C117" s="50"/>
      <c r="D117" s="51"/>
      <c r="E117" s="51"/>
      <c r="F117" s="51"/>
      <c r="G117" s="52"/>
      <c r="H117" s="50"/>
      <c r="I117" s="52"/>
      <c r="J117" s="52"/>
      <c r="K117" s="50"/>
      <c r="L117" s="50"/>
      <c r="M117" s="54"/>
      <c r="N117" s="53"/>
      <c r="O117" s="53"/>
      <c r="P117" s="54"/>
      <c r="Q117" s="54"/>
      <c r="R117" s="55"/>
      <c r="S117" s="69"/>
      <c r="T117" s="143" t="str">
        <f>_xlfn.IFNA(VLOOKUP(VALUE(Table30[[#This Row],[TaxCode]]),TVA!E$2:H$628,4,FALSE),"")</f>
        <v/>
      </c>
      <c r="V117" s="57"/>
    </row>
    <row r="118" spans="1:22" ht="16.5" customHeight="1">
      <c r="A118" s="49" t="s">
        <v>774</v>
      </c>
      <c r="B118" s="49" t="s">
        <v>374</v>
      </c>
      <c r="C118" s="50" t="s">
        <v>375</v>
      </c>
      <c r="D118" s="51">
        <v>129</v>
      </c>
      <c r="E118" s="51">
        <v>2</v>
      </c>
      <c r="F118" s="51">
        <v>2026</v>
      </c>
      <c r="G118" s="52" t="s">
        <v>1822</v>
      </c>
      <c r="H118" s="50" t="s">
        <v>839</v>
      </c>
      <c r="I118" s="52" t="s">
        <v>1829</v>
      </c>
      <c r="J118" s="52" t="s">
        <v>1822</v>
      </c>
      <c r="K118" s="50" t="s">
        <v>327</v>
      </c>
      <c r="L118" s="50" t="s">
        <v>327</v>
      </c>
      <c r="M118" s="54" t="s">
        <v>654</v>
      </c>
      <c r="N118" s="53">
        <v>300</v>
      </c>
      <c r="O118" s="53"/>
      <c r="P118" s="54" t="s">
        <v>200</v>
      </c>
      <c r="Q118" s="54" t="s">
        <v>1865</v>
      </c>
      <c r="R118" s="55">
        <v>63</v>
      </c>
      <c r="S118" s="69"/>
      <c r="T118" s="143" t="str">
        <f>_xlfn.IFNA(VLOOKUP(VALUE(Table30[[#This Row],[TaxCode]]),TVA!E$2:H$628,4,FALSE),"")</f>
        <v>Achiziţii de bunuri şi servicii taxabile cu cota de 21%, altele decât importurile si cele supuse masurilor de simplificare</v>
      </c>
      <c r="V118" s="57"/>
    </row>
    <row r="119" spans="1:22" ht="16.5" customHeight="1">
      <c r="A119" s="49" t="s">
        <v>774</v>
      </c>
      <c r="B119" s="49" t="s">
        <v>374</v>
      </c>
      <c r="C119" s="50" t="s">
        <v>375</v>
      </c>
      <c r="D119" s="51">
        <v>129</v>
      </c>
      <c r="E119" s="51">
        <v>2</v>
      </c>
      <c r="F119" s="51">
        <v>2026</v>
      </c>
      <c r="G119" s="52" t="s">
        <v>1822</v>
      </c>
      <c r="H119" s="50" t="s">
        <v>839</v>
      </c>
      <c r="I119" s="52" t="s">
        <v>1829</v>
      </c>
      <c r="J119" s="52" t="s">
        <v>1822</v>
      </c>
      <c r="K119" s="50" t="s">
        <v>378</v>
      </c>
      <c r="L119" s="50" t="s">
        <v>379</v>
      </c>
      <c r="M119" s="54" t="s">
        <v>380</v>
      </c>
      <c r="N119" s="53"/>
      <c r="O119" s="53">
        <v>300</v>
      </c>
      <c r="P119" s="54" t="s">
        <v>200</v>
      </c>
      <c r="Q119" s="54" t="s">
        <v>1865</v>
      </c>
      <c r="R119" s="55">
        <v>0</v>
      </c>
      <c r="S119" s="69"/>
      <c r="T119" s="143" t="str">
        <f>_xlfn.IFNA(VLOOKUP(VALUE(Table30[[#This Row],[TaxCode]]),TVA!E$2:H$628,4,FALSE),"")</f>
        <v>Achiziţii de bunuri şi servicii taxabile cu cota de 21%, altele decât importurile si cele supuse masurilor de simplificare</v>
      </c>
      <c r="V119" s="57"/>
    </row>
    <row r="120" spans="1:22" ht="16.5" customHeight="1">
      <c r="A120" s="49" t="s">
        <v>774</v>
      </c>
      <c r="B120" s="49" t="s">
        <v>374</v>
      </c>
      <c r="C120" s="50" t="s">
        <v>375</v>
      </c>
      <c r="D120" s="51">
        <v>129</v>
      </c>
      <c r="E120" s="51">
        <v>2</v>
      </c>
      <c r="F120" s="51">
        <v>2026</v>
      </c>
      <c r="G120" s="52" t="s">
        <v>1822</v>
      </c>
      <c r="H120" s="50" t="s">
        <v>839</v>
      </c>
      <c r="I120" s="52" t="s">
        <v>1829</v>
      </c>
      <c r="J120" s="52" t="s">
        <v>1822</v>
      </c>
      <c r="K120" s="50" t="s">
        <v>327</v>
      </c>
      <c r="L120" s="50" t="s">
        <v>327</v>
      </c>
      <c r="M120" s="54" t="s">
        <v>655</v>
      </c>
      <c r="N120" s="53">
        <v>300</v>
      </c>
      <c r="O120" s="53"/>
      <c r="P120" s="54" t="s">
        <v>200</v>
      </c>
      <c r="Q120" s="54" t="s">
        <v>1864</v>
      </c>
      <c r="R120" s="55">
        <v>63</v>
      </c>
      <c r="S120" s="69"/>
      <c r="T120" s="143" t="str">
        <f>_xlfn.IFNA(VLOOKUP(VALUE(Table30[[#This Row],[TaxCode]]),TVA!E$2:H$628,4,FALSE),"")</f>
        <v>Achiziţii de bunuri şi servicii taxabile cu cota de 21%, altele decât importurile si cele supuse masurilor de simplificare</v>
      </c>
      <c r="V120" s="57"/>
    </row>
    <row r="121" spans="1:22" ht="16.5" customHeight="1">
      <c r="A121" s="49" t="s">
        <v>774</v>
      </c>
      <c r="B121" s="49" t="s">
        <v>374</v>
      </c>
      <c r="C121" s="50" t="s">
        <v>375</v>
      </c>
      <c r="D121" s="51">
        <v>129</v>
      </c>
      <c r="E121" s="51">
        <v>2</v>
      </c>
      <c r="F121" s="51">
        <v>2026</v>
      </c>
      <c r="G121" s="52" t="s">
        <v>1822</v>
      </c>
      <c r="H121" s="50" t="s">
        <v>839</v>
      </c>
      <c r="I121" s="52" t="s">
        <v>1829</v>
      </c>
      <c r="J121" s="52" t="s">
        <v>1822</v>
      </c>
      <c r="K121" s="50" t="s">
        <v>378</v>
      </c>
      <c r="L121" s="50" t="s">
        <v>379</v>
      </c>
      <c r="M121" s="54" t="s">
        <v>380</v>
      </c>
      <c r="N121" s="53"/>
      <c r="O121" s="53">
        <v>300</v>
      </c>
      <c r="P121" s="54" t="s">
        <v>200</v>
      </c>
      <c r="Q121" s="54" t="s">
        <v>1864</v>
      </c>
      <c r="R121" s="55">
        <v>0</v>
      </c>
      <c r="S121" s="69"/>
      <c r="T121" s="143" t="str">
        <f>_xlfn.IFNA(VLOOKUP(VALUE(Table30[[#This Row],[TaxCode]]),TVA!E$2:H$628,4,FALSE),"")</f>
        <v>Achiziţii de bunuri şi servicii taxabile cu cota de 21%, altele decât importurile si cele supuse masurilor de simplificare</v>
      </c>
      <c r="V121" s="57"/>
    </row>
    <row r="122" spans="1:22" ht="16.5" customHeight="1">
      <c r="A122" s="49" t="s">
        <v>774</v>
      </c>
      <c r="B122" s="49" t="s">
        <v>374</v>
      </c>
      <c r="C122" s="50" t="s">
        <v>375</v>
      </c>
      <c r="D122" s="51">
        <v>129</v>
      </c>
      <c r="E122" s="51">
        <v>2</v>
      </c>
      <c r="F122" s="51">
        <v>2026</v>
      </c>
      <c r="G122" s="52" t="s">
        <v>1822</v>
      </c>
      <c r="H122" s="50" t="s">
        <v>839</v>
      </c>
      <c r="I122" s="52" t="s">
        <v>1829</v>
      </c>
      <c r="J122" s="52" t="s">
        <v>1822</v>
      </c>
      <c r="K122" s="50" t="s">
        <v>327</v>
      </c>
      <c r="L122" s="50" t="s">
        <v>327</v>
      </c>
      <c r="M122" s="54" t="s">
        <v>383</v>
      </c>
      <c r="N122" s="53">
        <v>63</v>
      </c>
      <c r="O122" s="53"/>
      <c r="P122" s="54" t="s">
        <v>200</v>
      </c>
      <c r="Q122" s="54" t="s">
        <v>1865</v>
      </c>
      <c r="R122" s="55">
        <v>0</v>
      </c>
      <c r="S122" s="69"/>
      <c r="T122" s="143" t="str">
        <f>_xlfn.IFNA(VLOOKUP(VALUE(Table30[[#This Row],[TaxCode]]),TVA!E$2:H$628,4,FALSE),"")</f>
        <v>Achiziţii de bunuri şi servicii taxabile cu cota de 21%, altele decât importurile si cele supuse masurilor de simplificare</v>
      </c>
      <c r="V122" s="57"/>
    </row>
    <row r="123" spans="1:22" ht="16.5" customHeight="1">
      <c r="A123" s="49" t="s">
        <v>774</v>
      </c>
      <c r="B123" s="49" t="s">
        <v>374</v>
      </c>
      <c r="C123" s="50" t="s">
        <v>375</v>
      </c>
      <c r="D123" s="51">
        <v>129</v>
      </c>
      <c r="E123" s="51">
        <v>2</v>
      </c>
      <c r="F123" s="51">
        <v>2026</v>
      </c>
      <c r="G123" s="52" t="s">
        <v>1822</v>
      </c>
      <c r="H123" s="50" t="s">
        <v>839</v>
      </c>
      <c r="I123" s="52" t="s">
        <v>1829</v>
      </c>
      <c r="J123" s="52" t="s">
        <v>1822</v>
      </c>
      <c r="K123" s="50" t="s">
        <v>378</v>
      </c>
      <c r="L123" s="50" t="s">
        <v>379</v>
      </c>
      <c r="M123" s="54" t="s">
        <v>380</v>
      </c>
      <c r="N123" s="53"/>
      <c r="O123" s="53">
        <v>63</v>
      </c>
      <c r="P123" s="54" t="s">
        <v>200</v>
      </c>
      <c r="Q123" s="54" t="s">
        <v>1865</v>
      </c>
      <c r="R123" s="55">
        <v>0</v>
      </c>
      <c r="S123" s="69"/>
      <c r="T123" s="143" t="str">
        <f>_xlfn.IFNA(VLOOKUP(VALUE(Table30[[#This Row],[TaxCode]]),TVA!E$2:H$628,4,FALSE),"")</f>
        <v>Achiziţii de bunuri şi servicii taxabile cu cota de 21%, altele decât importurile si cele supuse masurilor de simplificare</v>
      </c>
      <c r="V123" s="57"/>
    </row>
    <row r="124" spans="1:22" ht="16.5" customHeight="1">
      <c r="A124" s="49" t="s">
        <v>774</v>
      </c>
      <c r="B124" s="49" t="s">
        <v>374</v>
      </c>
      <c r="C124" s="50" t="s">
        <v>375</v>
      </c>
      <c r="D124" s="51">
        <v>129</v>
      </c>
      <c r="E124" s="51">
        <v>2</v>
      </c>
      <c r="F124" s="51">
        <v>2026</v>
      </c>
      <c r="G124" s="52" t="s">
        <v>1822</v>
      </c>
      <c r="H124" s="50" t="s">
        <v>839</v>
      </c>
      <c r="I124" s="52" t="s">
        <v>1829</v>
      </c>
      <c r="J124" s="52" t="s">
        <v>1822</v>
      </c>
      <c r="K124" s="50" t="s">
        <v>327</v>
      </c>
      <c r="L124" s="50" t="s">
        <v>327</v>
      </c>
      <c r="M124" s="54" t="s">
        <v>383</v>
      </c>
      <c r="N124" s="53">
        <v>63</v>
      </c>
      <c r="O124" s="53"/>
      <c r="P124" s="54" t="s">
        <v>200</v>
      </c>
      <c r="Q124" s="54" t="s">
        <v>1864</v>
      </c>
      <c r="R124" s="55">
        <v>0</v>
      </c>
      <c r="S124" s="69"/>
      <c r="T124" s="143" t="str">
        <f>_xlfn.IFNA(VLOOKUP(VALUE(Table30[[#This Row],[TaxCode]]),TVA!E$2:H$628,4,FALSE),"")</f>
        <v>Achiziţii de bunuri şi servicii taxabile cu cota de 21%, altele decât importurile si cele supuse masurilor de simplificare</v>
      </c>
      <c r="V124" s="57"/>
    </row>
    <row r="125" spans="1:22" ht="16.5" customHeight="1">
      <c r="A125" s="49" t="s">
        <v>774</v>
      </c>
      <c r="B125" s="49" t="s">
        <v>374</v>
      </c>
      <c r="C125" s="50" t="s">
        <v>375</v>
      </c>
      <c r="D125" s="51">
        <v>129</v>
      </c>
      <c r="E125" s="51">
        <v>2</v>
      </c>
      <c r="F125" s="51">
        <v>2026</v>
      </c>
      <c r="G125" s="52" t="s">
        <v>1822</v>
      </c>
      <c r="H125" s="50" t="s">
        <v>839</v>
      </c>
      <c r="I125" s="52" t="s">
        <v>1829</v>
      </c>
      <c r="J125" s="52" t="s">
        <v>1822</v>
      </c>
      <c r="K125" s="50" t="s">
        <v>378</v>
      </c>
      <c r="L125" s="50" t="s">
        <v>379</v>
      </c>
      <c r="M125" s="54" t="s">
        <v>380</v>
      </c>
      <c r="N125" s="53"/>
      <c r="O125" s="53">
        <v>63</v>
      </c>
      <c r="P125" s="54" t="s">
        <v>200</v>
      </c>
      <c r="Q125" s="54" t="s">
        <v>1864</v>
      </c>
      <c r="R125" s="55">
        <v>0</v>
      </c>
      <c r="S125" s="69"/>
      <c r="T125" s="143" t="str">
        <f>_xlfn.IFNA(VLOOKUP(VALUE(Table30[[#This Row],[TaxCode]]),TVA!E$2:H$628,4,FALSE),"")</f>
        <v>Achiziţii de bunuri şi servicii taxabile cu cota de 21%, altele decât importurile si cele supuse masurilor de simplificare</v>
      </c>
      <c r="V125" s="57"/>
    </row>
    <row r="126" spans="1:22" ht="16.5" customHeight="1">
      <c r="A126" s="49" t="s">
        <v>775</v>
      </c>
      <c r="B126" s="49" t="s">
        <v>389</v>
      </c>
      <c r="C126" s="50" t="s">
        <v>390</v>
      </c>
      <c r="D126" s="51">
        <v>129</v>
      </c>
      <c r="E126" s="51">
        <v>2</v>
      </c>
      <c r="F126" s="51">
        <v>2026</v>
      </c>
      <c r="G126" s="52" t="s">
        <v>1822</v>
      </c>
      <c r="H126" s="50" t="s">
        <v>839</v>
      </c>
      <c r="I126" s="52" t="s">
        <v>1829</v>
      </c>
      <c r="J126" s="52" t="s">
        <v>1822</v>
      </c>
      <c r="K126" s="50" t="s">
        <v>327</v>
      </c>
      <c r="L126" s="50" t="s">
        <v>327</v>
      </c>
      <c r="M126" s="54" t="s">
        <v>654</v>
      </c>
      <c r="N126" s="53">
        <v>31.5</v>
      </c>
      <c r="O126" s="53"/>
      <c r="P126" s="54" t="s">
        <v>200</v>
      </c>
      <c r="Q126" s="54" t="s">
        <v>1864</v>
      </c>
      <c r="R126" s="55">
        <v>0</v>
      </c>
      <c r="S126" s="69"/>
      <c r="T126" s="143" t="str">
        <f>_xlfn.IFNA(VLOOKUP(VALUE(Table30[[#This Row],[TaxCode]]),TVA!E$2:H$628,4,FALSE),"")</f>
        <v>Achiziţii de bunuri şi servicii taxabile cu cota de 21%, altele decât importurile si cele supuse masurilor de simplificare</v>
      </c>
      <c r="V126" s="57"/>
    </row>
    <row r="127" spans="1:22" ht="16.5" customHeight="1">
      <c r="A127" s="49" t="s">
        <v>775</v>
      </c>
      <c r="B127" s="49" t="s">
        <v>389</v>
      </c>
      <c r="C127" s="50" t="s">
        <v>390</v>
      </c>
      <c r="D127" s="51">
        <v>129</v>
      </c>
      <c r="E127" s="51">
        <v>2</v>
      </c>
      <c r="F127" s="51">
        <v>2026</v>
      </c>
      <c r="G127" s="52" t="s">
        <v>1822</v>
      </c>
      <c r="H127" s="50" t="s">
        <v>839</v>
      </c>
      <c r="I127" s="52" t="s">
        <v>1829</v>
      </c>
      <c r="J127" s="52" t="s">
        <v>1822</v>
      </c>
      <c r="K127" s="50" t="s">
        <v>327</v>
      </c>
      <c r="L127" s="50" t="s">
        <v>327</v>
      </c>
      <c r="M127" s="54" t="s">
        <v>383</v>
      </c>
      <c r="N127" s="53"/>
      <c r="O127" s="53">
        <v>31.5</v>
      </c>
      <c r="P127" s="54" t="s">
        <v>200</v>
      </c>
      <c r="Q127" s="54" t="s">
        <v>1864</v>
      </c>
      <c r="R127" s="55">
        <v>0</v>
      </c>
      <c r="S127" s="69"/>
      <c r="T127" s="143" t="str">
        <f>_xlfn.IFNA(VLOOKUP(VALUE(Table30[[#This Row],[TaxCode]]),TVA!E$2:H$628,4,FALSE),"")</f>
        <v>Achiziţii de bunuri şi servicii taxabile cu cota de 21%, altele decât importurile si cele supuse masurilor de simplificare</v>
      </c>
      <c r="V127" s="57"/>
    </row>
    <row r="128" spans="1:22" ht="16.5" customHeight="1">
      <c r="A128" s="49" t="s">
        <v>775</v>
      </c>
      <c r="B128" s="49" t="s">
        <v>389</v>
      </c>
      <c r="C128" s="50" t="s">
        <v>390</v>
      </c>
      <c r="D128" s="51">
        <v>129</v>
      </c>
      <c r="E128" s="51">
        <v>2</v>
      </c>
      <c r="F128" s="51">
        <v>2026</v>
      </c>
      <c r="G128" s="52" t="s">
        <v>1822</v>
      </c>
      <c r="H128" s="50" t="s">
        <v>839</v>
      </c>
      <c r="I128" s="52" t="s">
        <v>1829</v>
      </c>
      <c r="J128" s="52" t="s">
        <v>1822</v>
      </c>
      <c r="K128" s="50" t="s">
        <v>327</v>
      </c>
      <c r="L128" s="50" t="s">
        <v>327</v>
      </c>
      <c r="M128" s="54" t="s">
        <v>655</v>
      </c>
      <c r="N128" s="53">
        <v>31.5</v>
      </c>
      <c r="O128" s="53"/>
      <c r="P128" s="54" t="s">
        <v>200</v>
      </c>
      <c r="Q128" s="54" t="s">
        <v>1864</v>
      </c>
      <c r="R128" s="55">
        <v>0</v>
      </c>
      <c r="S128" s="69"/>
      <c r="T128" s="143" t="str">
        <f>_xlfn.IFNA(VLOOKUP(VALUE(Table30[[#This Row],[TaxCode]]),TVA!E$2:H$628,4,FALSE),"")</f>
        <v>Achiziţii de bunuri şi servicii taxabile cu cota de 21%, altele decât importurile si cele supuse masurilor de simplificare</v>
      </c>
      <c r="V128" s="57"/>
    </row>
    <row r="129" spans="1:22" ht="16.5" customHeight="1">
      <c r="A129" s="49" t="s">
        <v>775</v>
      </c>
      <c r="B129" s="49" t="s">
        <v>389</v>
      </c>
      <c r="C129" s="50" t="s">
        <v>390</v>
      </c>
      <c r="D129" s="51">
        <v>129</v>
      </c>
      <c r="E129" s="51">
        <v>2</v>
      </c>
      <c r="F129" s="51">
        <v>2026</v>
      </c>
      <c r="G129" s="52" t="s">
        <v>1822</v>
      </c>
      <c r="H129" s="50" t="s">
        <v>839</v>
      </c>
      <c r="I129" s="52" t="s">
        <v>1829</v>
      </c>
      <c r="J129" s="52" t="s">
        <v>1822</v>
      </c>
      <c r="K129" s="50" t="s">
        <v>327</v>
      </c>
      <c r="L129" s="50" t="s">
        <v>327</v>
      </c>
      <c r="M129" s="54" t="s">
        <v>383</v>
      </c>
      <c r="N129" s="53"/>
      <c r="O129" s="53">
        <v>31.5</v>
      </c>
      <c r="P129" s="54" t="s">
        <v>200</v>
      </c>
      <c r="Q129" s="54" t="s">
        <v>1864</v>
      </c>
      <c r="R129" s="55">
        <v>0</v>
      </c>
      <c r="S129" s="69"/>
      <c r="T129" s="143" t="str">
        <f>_xlfn.IFNA(VLOOKUP(VALUE(Table30[[#This Row],[TaxCode]]),TVA!E$2:H$628,4,FALSE),"")</f>
        <v>Achiziţii de bunuri şi servicii taxabile cu cota de 21%, altele decât importurile si cele supuse masurilor de simplificare</v>
      </c>
      <c r="V129" s="57"/>
    </row>
    <row r="130" spans="1:22" ht="16.5" customHeight="1">
      <c r="A130" s="49"/>
      <c r="B130" s="49"/>
      <c r="C130" s="50"/>
      <c r="D130" s="51"/>
      <c r="E130" s="51"/>
      <c r="F130" s="51"/>
      <c r="G130" s="52"/>
      <c r="H130" s="50"/>
      <c r="I130" s="52"/>
      <c r="J130" s="52"/>
      <c r="K130" s="50"/>
      <c r="L130" s="50"/>
      <c r="M130" s="54"/>
      <c r="N130" s="53"/>
      <c r="O130" s="53"/>
      <c r="P130" s="54"/>
      <c r="Q130" s="54"/>
      <c r="R130" s="55"/>
      <c r="S130" s="69"/>
      <c r="T130" s="143" t="str">
        <f>_xlfn.IFNA(VLOOKUP(VALUE(Table30[[#This Row],[TaxCode]]),TVA!E$2:H$628,4,FALSE),"")</f>
        <v/>
      </c>
      <c r="V130" s="57"/>
    </row>
    <row r="131" spans="1:22" ht="16.5" customHeight="1">
      <c r="A131" s="49" t="s">
        <v>774</v>
      </c>
      <c r="B131" s="49" t="s">
        <v>374</v>
      </c>
      <c r="C131" s="50" t="s">
        <v>375</v>
      </c>
      <c r="D131" s="51">
        <v>130</v>
      </c>
      <c r="E131" s="51">
        <v>2</v>
      </c>
      <c r="F131" s="51">
        <v>2026</v>
      </c>
      <c r="G131" s="52" t="s">
        <v>1822</v>
      </c>
      <c r="H131" s="50" t="s">
        <v>841</v>
      </c>
      <c r="I131" s="52" t="s">
        <v>1829</v>
      </c>
      <c r="J131" s="52" t="s">
        <v>1822</v>
      </c>
      <c r="K131" s="50" t="s">
        <v>327</v>
      </c>
      <c r="L131" s="50" t="s">
        <v>327</v>
      </c>
      <c r="M131" s="54" t="s">
        <v>387</v>
      </c>
      <c r="N131" s="53">
        <v>100</v>
      </c>
      <c r="O131" s="53"/>
      <c r="P131" s="54" t="s">
        <v>200</v>
      </c>
      <c r="Q131" s="54" t="s">
        <v>1858</v>
      </c>
      <c r="R131" s="55">
        <v>21</v>
      </c>
      <c r="S131" s="69"/>
      <c r="T131" s="143" t="str">
        <f>_xlfn.IFNA(VLOOKUP(VALUE(Table30[[#This Row],[TaxCode]]),TVA!E$2:H$628,4,FALSE),"")</f>
        <v>Achiziţii de bunuri şi servicii taxabile cu cota de 21%, altele decât importurile si cele supuse masurilor de simplificare</v>
      </c>
      <c r="V131" s="57"/>
    </row>
    <row r="132" spans="1:22" ht="16.5" customHeight="1">
      <c r="A132" s="49" t="s">
        <v>774</v>
      </c>
      <c r="B132" s="49" t="s">
        <v>374</v>
      </c>
      <c r="C132" s="50" t="s">
        <v>375</v>
      </c>
      <c r="D132" s="51">
        <v>130</v>
      </c>
      <c r="E132" s="51">
        <v>2</v>
      </c>
      <c r="F132" s="51">
        <v>2026</v>
      </c>
      <c r="G132" s="52" t="s">
        <v>1822</v>
      </c>
      <c r="H132" s="50" t="s">
        <v>841</v>
      </c>
      <c r="I132" s="52" t="s">
        <v>1829</v>
      </c>
      <c r="J132" s="52" t="s">
        <v>1822</v>
      </c>
      <c r="K132" s="50" t="s">
        <v>378</v>
      </c>
      <c r="L132" s="50" t="s">
        <v>379</v>
      </c>
      <c r="M132" s="54" t="s">
        <v>380</v>
      </c>
      <c r="N132" s="53"/>
      <c r="O132" s="53">
        <v>100</v>
      </c>
      <c r="P132" s="205" t="s">
        <v>200</v>
      </c>
      <c r="Q132" s="205" t="s">
        <v>1858</v>
      </c>
      <c r="R132" s="55">
        <v>0</v>
      </c>
      <c r="S132" s="69"/>
      <c r="T132" s="143" t="str">
        <f>_xlfn.IFNA(VLOOKUP(VALUE(Table30[[#This Row],[TaxCode]]),TVA!E$2:H$628,4,FALSE),"")</f>
        <v>Achiziţii de bunuri şi servicii taxabile cu cota de 21%, altele decât importurile si cele supuse masurilor de simplificare</v>
      </c>
      <c r="V132" s="57"/>
    </row>
    <row r="133" spans="1:22" ht="16.5" customHeight="1">
      <c r="A133" s="49" t="s">
        <v>774</v>
      </c>
      <c r="B133" s="49" t="s">
        <v>374</v>
      </c>
      <c r="C133" s="50" t="s">
        <v>375</v>
      </c>
      <c r="D133" s="51">
        <v>130</v>
      </c>
      <c r="E133" s="51">
        <v>2</v>
      </c>
      <c r="F133" s="51">
        <v>2026</v>
      </c>
      <c r="G133" s="52" t="s">
        <v>1822</v>
      </c>
      <c r="H133" s="50" t="s">
        <v>841</v>
      </c>
      <c r="I133" s="52" t="s">
        <v>1829</v>
      </c>
      <c r="J133" s="52" t="s">
        <v>1822</v>
      </c>
      <c r="K133" s="50" t="s">
        <v>327</v>
      </c>
      <c r="L133" s="50" t="s">
        <v>327</v>
      </c>
      <c r="M133" s="54" t="s">
        <v>383</v>
      </c>
      <c r="N133" s="53">
        <v>21</v>
      </c>
      <c r="O133" s="53"/>
      <c r="P133" s="205" t="s">
        <v>200</v>
      </c>
      <c r="Q133" s="205" t="s">
        <v>1858</v>
      </c>
      <c r="R133" s="55">
        <v>0</v>
      </c>
      <c r="S133" s="69"/>
      <c r="T133" s="143" t="str">
        <f>_xlfn.IFNA(VLOOKUP(VALUE(Table30[[#This Row],[TaxCode]]),TVA!E$2:H$628,4,FALSE),"")</f>
        <v>Achiziţii de bunuri şi servicii taxabile cu cota de 21%, altele decât importurile si cele supuse masurilor de simplificare</v>
      </c>
      <c r="V133" s="57"/>
    </row>
    <row r="134" spans="1:22" ht="16.5" customHeight="1">
      <c r="A134" s="49" t="s">
        <v>774</v>
      </c>
      <c r="B134" s="49" t="s">
        <v>374</v>
      </c>
      <c r="C134" s="50" t="s">
        <v>375</v>
      </c>
      <c r="D134" s="51">
        <v>130</v>
      </c>
      <c r="E134" s="51">
        <v>2</v>
      </c>
      <c r="F134" s="51">
        <v>2026</v>
      </c>
      <c r="G134" s="52" t="s">
        <v>1822</v>
      </c>
      <c r="H134" s="50" t="s">
        <v>841</v>
      </c>
      <c r="I134" s="52" t="s">
        <v>1829</v>
      </c>
      <c r="J134" s="52" t="s">
        <v>1822</v>
      </c>
      <c r="K134" s="50" t="s">
        <v>378</v>
      </c>
      <c r="L134" s="50" t="s">
        <v>379</v>
      </c>
      <c r="M134" s="54" t="s">
        <v>380</v>
      </c>
      <c r="N134" s="53"/>
      <c r="O134" s="53">
        <v>21</v>
      </c>
      <c r="P134" s="205" t="s">
        <v>200</v>
      </c>
      <c r="Q134" s="205" t="s">
        <v>1858</v>
      </c>
      <c r="R134" s="55">
        <v>0</v>
      </c>
      <c r="S134" s="69"/>
      <c r="T134" s="143" t="str">
        <f>_xlfn.IFNA(VLOOKUP(VALUE(Table30[[#This Row],[TaxCode]]),TVA!E$2:H$628,4,FALSE),"")</f>
        <v>Achiziţii de bunuri şi servicii taxabile cu cota de 21%, altele decât importurile si cele supuse masurilor de simplificare</v>
      </c>
      <c r="V134" s="57"/>
    </row>
    <row r="135" spans="1:22" ht="16.5" customHeight="1">
      <c r="A135" s="49" t="s">
        <v>775</v>
      </c>
      <c r="B135" s="49" t="s">
        <v>389</v>
      </c>
      <c r="C135" s="50" t="s">
        <v>390</v>
      </c>
      <c r="D135" s="51">
        <v>131</v>
      </c>
      <c r="E135" s="51">
        <v>2</v>
      </c>
      <c r="F135" s="51">
        <v>2026</v>
      </c>
      <c r="G135" s="52" t="s">
        <v>1830</v>
      </c>
      <c r="H135" s="50" t="s">
        <v>1585</v>
      </c>
      <c r="I135" s="52" t="s">
        <v>1830</v>
      </c>
      <c r="J135" s="52" t="s">
        <v>1830</v>
      </c>
      <c r="K135" s="50" t="s">
        <v>327</v>
      </c>
      <c r="L135" s="50" t="s">
        <v>327</v>
      </c>
      <c r="M135" s="54" t="s">
        <v>1586</v>
      </c>
      <c r="N135" s="53">
        <v>21</v>
      </c>
      <c r="O135" s="53"/>
      <c r="P135" s="54" t="s">
        <v>200</v>
      </c>
      <c r="Q135" s="54" t="s">
        <v>1866</v>
      </c>
      <c r="R135" s="55">
        <v>0</v>
      </c>
      <c r="S135" s="69"/>
      <c r="T135" s="143" t="str">
        <f>_xlfn.IFNA(VLOOKUP(VALUE(Table30[[#This Row],[TaxCode]]),TVA!E$2:H$628,4,FALSE),"")</f>
        <v>Ajustări de taxă</v>
      </c>
      <c r="V135" s="57"/>
    </row>
    <row r="136" spans="1:22" ht="16.5" customHeight="1">
      <c r="A136" s="49" t="s">
        <v>775</v>
      </c>
      <c r="B136" s="49" t="s">
        <v>389</v>
      </c>
      <c r="C136" s="50" t="s">
        <v>390</v>
      </c>
      <c r="D136" s="51">
        <v>131</v>
      </c>
      <c r="E136" s="51">
        <v>2</v>
      </c>
      <c r="F136" s="51">
        <v>2026</v>
      </c>
      <c r="G136" s="52" t="s">
        <v>1830</v>
      </c>
      <c r="H136" s="50" t="s">
        <v>1585</v>
      </c>
      <c r="I136" s="52" t="s">
        <v>1830</v>
      </c>
      <c r="J136" s="52" t="s">
        <v>1830</v>
      </c>
      <c r="K136" s="50" t="s">
        <v>327</v>
      </c>
      <c r="L136" s="50" t="s">
        <v>327</v>
      </c>
      <c r="M136" s="54" t="s">
        <v>383</v>
      </c>
      <c r="N136" s="53"/>
      <c r="O136" s="53">
        <v>21</v>
      </c>
      <c r="P136" s="54" t="s">
        <v>200</v>
      </c>
      <c r="Q136" s="54" t="s">
        <v>1866</v>
      </c>
      <c r="R136" s="55">
        <v>0</v>
      </c>
      <c r="S136" s="69"/>
      <c r="T136" s="143" t="str">
        <f>_xlfn.IFNA(VLOOKUP(VALUE(Table30[[#This Row],[TaxCode]]),TVA!E$2:H$1000,4,FALSE),"")</f>
        <v>Ajustări de taxă</v>
      </c>
      <c r="V136" s="57"/>
    </row>
    <row r="137" spans="1:22" ht="16.5" customHeight="1">
      <c r="A137" s="49"/>
      <c r="B137" s="49"/>
      <c r="C137" s="50"/>
      <c r="D137" s="51"/>
      <c r="E137" s="51"/>
      <c r="F137" s="51"/>
      <c r="G137" s="52"/>
      <c r="H137" s="50"/>
      <c r="I137" s="52"/>
      <c r="J137" s="52"/>
      <c r="K137" s="50"/>
      <c r="L137" s="50"/>
      <c r="M137" s="54"/>
      <c r="N137" s="53"/>
      <c r="O137" s="53"/>
      <c r="P137" s="54"/>
      <c r="Q137" s="54"/>
      <c r="R137" s="55"/>
      <c r="S137" s="69"/>
      <c r="T137" s="143" t="str">
        <f>_xlfn.IFNA(VLOOKUP(VALUE(Table30[[#This Row],[TaxCode]]),TVA!E$2:H$1000,4,FALSE),"")</f>
        <v/>
      </c>
      <c r="V137" s="57"/>
    </row>
    <row r="138" spans="1:22" ht="15.65" customHeight="1">
      <c r="A138" s="49" t="s">
        <v>774</v>
      </c>
      <c r="B138" s="49" t="s">
        <v>374</v>
      </c>
      <c r="C138" s="50" t="s">
        <v>375</v>
      </c>
      <c r="D138" s="51">
        <v>132</v>
      </c>
      <c r="E138" s="51">
        <v>2</v>
      </c>
      <c r="F138" s="51">
        <v>2026</v>
      </c>
      <c r="G138" s="52" t="s">
        <v>1822</v>
      </c>
      <c r="H138" s="50" t="s">
        <v>842</v>
      </c>
      <c r="I138" s="52" t="s">
        <v>1829</v>
      </c>
      <c r="J138" s="52" t="s">
        <v>1822</v>
      </c>
      <c r="K138" s="50" t="s">
        <v>327</v>
      </c>
      <c r="L138" s="50" t="s">
        <v>327</v>
      </c>
      <c r="M138" s="54" t="s">
        <v>387</v>
      </c>
      <c r="N138" s="53">
        <v>100</v>
      </c>
      <c r="O138" s="53"/>
      <c r="P138" s="54" t="s">
        <v>200</v>
      </c>
      <c r="Q138" s="54" t="s">
        <v>1867</v>
      </c>
      <c r="R138" s="55">
        <v>21</v>
      </c>
      <c r="S138" s="69"/>
      <c r="T138" s="143" t="str">
        <f>_xlfn.IFNA(VLOOKUP(VALUE(Table30[[#This Row],[TaxCode]]),TVA!E$2:H$1000,4,FALSE),"")</f>
        <v>Achiziţii de bunuri şi servicii taxabile cu cota de 21%, altele decât importurile si cele supuse masurilor de simplificare</v>
      </c>
      <c r="V138" s="57"/>
    </row>
    <row r="139" spans="1:22" ht="16.5" customHeight="1">
      <c r="A139" s="49" t="s">
        <v>774</v>
      </c>
      <c r="B139" s="49" t="s">
        <v>374</v>
      </c>
      <c r="C139" s="50" t="s">
        <v>375</v>
      </c>
      <c r="D139" s="51">
        <v>132</v>
      </c>
      <c r="E139" s="51">
        <v>2</v>
      </c>
      <c r="F139" s="51">
        <v>2026</v>
      </c>
      <c r="G139" s="52" t="s">
        <v>1822</v>
      </c>
      <c r="H139" s="50" t="s">
        <v>842</v>
      </c>
      <c r="I139" s="52" t="s">
        <v>1829</v>
      </c>
      <c r="J139" s="52" t="s">
        <v>1822</v>
      </c>
      <c r="K139" s="50" t="s">
        <v>378</v>
      </c>
      <c r="L139" s="50" t="s">
        <v>379</v>
      </c>
      <c r="M139" s="54" t="s">
        <v>380</v>
      </c>
      <c r="N139" s="53"/>
      <c r="O139" s="53">
        <v>100</v>
      </c>
      <c r="P139" s="54" t="s">
        <v>200</v>
      </c>
      <c r="Q139" s="54" t="s">
        <v>1867</v>
      </c>
      <c r="R139" s="55">
        <v>0</v>
      </c>
      <c r="S139" s="69"/>
      <c r="T139" s="143" t="str">
        <f>_xlfn.IFNA(VLOOKUP(VALUE(Table30[[#This Row],[TaxCode]]),TVA!E$2:H$1000,4,FALSE),"")</f>
        <v>Achiziţii de bunuri şi servicii taxabile cu cota de 21%, altele decât importurile si cele supuse masurilor de simplificare</v>
      </c>
      <c r="V139" s="57"/>
    </row>
    <row r="140" spans="1:22" ht="16.5" customHeight="1">
      <c r="A140" s="49" t="s">
        <v>774</v>
      </c>
      <c r="B140" s="49" t="s">
        <v>374</v>
      </c>
      <c r="C140" s="50" t="s">
        <v>375</v>
      </c>
      <c r="D140" s="51">
        <v>132</v>
      </c>
      <c r="E140" s="51">
        <v>2</v>
      </c>
      <c r="F140" s="51">
        <v>2026</v>
      </c>
      <c r="G140" s="52" t="s">
        <v>1822</v>
      </c>
      <c r="H140" s="50" t="s">
        <v>842</v>
      </c>
      <c r="I140" s="52" t="s">
        <v>1829</v>
      </c>
      <c r="J140" s="52" t="s">
        <v>1822</v>
      </c>
      <c r="K140" s="50" t="s">
        <v>327</v>
      </c>
      <c r="L140" s="50" t="s">
        <v>327</v>
      </c>
      <c r="M140" s="54" t="s">
        <v>383</v>
      </c>
      <c r="N140" s="53">
        <v>21</v>
      </c>
      <c r="O140" s="53"/>
      <c r="P140" s="54" t="s">
        <v>200</v>
      </c>
      <c r="Q140" s="54" t="s">
        <v>1867</v>
      </c>
      <c r="R140" s="55">
        <v>0</v>
      </c>
      <c r="S140" s="69"/>
      <c r="T140" s="143" t="str">
        <f>_xlfn.IFNA(VLOOKUP(VALUE(Table30[[#This Row],[TaxCode]]),TVA!E$2:H$1000,4,FALSE),"")</f>
        <v>Achiziţii de bunuri şi servicii taxabile cu cota de 21%, altele decât importurile si cele supuse masurilor de simplificare</v>
      </c>
      <c r="V140" s="57"/>
    </row>
    <row r="141" spans="1:22" ht="16.5" customHeight="1">
      <c r="A141" s="49" t="s">
        <v>774</v>
      </c>
      <c r="B141" s="49" t="s">
        <v>374</v>
      </c>
      <c r="C141" s="50" t="s">
        <v>375</v>
      </c>
      <c r="D141" s="51">
        <v>132</v>
      </c>
      <c r="E141" s="51">
        <v>2</v>
      </c>
      <c r="F141" s="51">
        <v>2026</v>
      </c>
      <c r="G141" s="52" t="s">
        <v>1822</v>
      </c>
      <c r="H141" s="50" t="s">
        <v>842</v>
      </c>
      <c r="I141" s="52" t="s">
        <v>1829</v>
      </c>
      <c r="J141" s="52" t="s">
        <v>1822</v>
      </c>
      <c r="K141" s="50" t="s">
        <v>378</v>
      </c>
      <c r="L141" s="50" t="s">
        <v>379</v>
      </c>
      <c r="M141" s="54" t="s">
        <v>380</v>
      </c>
      <c r="N141" s="53"/>
      <c r="O141" s="53">
        <v>21</v>
      </c>
      <c r="P141" s="54" t="s">
        <v>200</v>
      </c>
      <c r="Q141" s="54" t="s">
        <v>1867</v>
      </c>
      <c r="R141" s="55">
        <v>0</v>
      </c>
      <c r="S141" s="69"/>
      <c r="T141" s="143" t="str">
        <f>_xlfn.IFNA(VLOOKUP(VALUE(Table30[[#This Row],[TaxCode]]),TVA!E$2:H$1000,4,FALSE),"")</f>
        <v>Achiziţii de bunuri şi servicii taxabile cu cota de 21%, altele decât importurile si cele supuse masurilor de simplificare</v>
      </c>
      <c r="V141" s="57"/>
    </row>
    <row r="142" spans="1:22" ht="16.5" customHeight="1">
      <c r="A142" s="49" t="s">
        <v>775</v>
      </c>
      <c r="B142" s="49" t="s">
        <v>374</v>
      </c>
      <c r="C142" s="50" t="s">
        <v>375</v>
      </c>
      <c r="D142" s="51">
        <v>132</v>
      </c>
      <c r="E142" s="51">
        <v>2</v>
      </c>
      <c r="F142" s="51">
        <v>2026</v>
      </c>
      <c r="G142" s="52" t="s">
        <v>1822</v>
      </c>
      <c r="H142" s="50" t="s">
        <v>842</v>
      </c>
      <c r="I142" s="52" t="s">
        <v>1829</v>
      </c>
      <c r="J142" s="52" t="s">
        <v>1822</v>
      </c>
      <c r="K142" s="50" t="s">
        <v>327</v>
      </c>
      <c r="L142" s="50" t="s">
        <v>327</v>
      </c>
      <c r="M142" s="54" t="s">
        <v>387</v>
      </c>
      <c r="N142" s="53">
        <v>21</v>
      </c>
      <c r="O142" s="53"/>
      <c r="P142" s="54" t="s">
        <v>200</v>
      </c>
      <c r="Q142" s="54" t="s">
        <v>1867</v>
      </c>
      <c r="R142" s="55">
        <v>0</v>
      </c>
      <c r="S142" s="69"/>
      <c r="T142" s="143" t="str">
        <f>_xlfn.IFNA(VLOOKUP(VALUE(Table30[[#This Row],[TaxCode]]),TVA!E$2:H$1000,4,FALSE),"")</f>
        <v>Achiziţii de bunuri şi servicii taxabile cu cota de 21%, altele decât importurile si cele supuse masurilor de simplificare</v>
      </c>
      <c r="V142" s="57"/>
    </row>
    <row r="143" spans="1:22" ht="16.5" customHeight="1">
      <c r="A143" s="49" t="s">
        <v>775</v>
      </c>
      <c r="B143" s="49" t="s">
        <v>374</v>
      </c>
      <c r="C143" s="50" t="s">
        <v>375</v>
      </c>
      <c r="D143" s="51">
        <v>132</v>
      </c>
      <c r="E143" s="51">
        <v>2</v>
      </c>
      <c r="F143" s="51">
        <v>2026</v>
      </c>
      <c r="G143" s="52" t="s">
        <v>1822</v>
      </c>
      <c r="H143" s="50" t="s">
        <v>842</v>
      </c>
      <c r="I143" s="52" t="s">
        <v>1829</v>
      </c>
      <c r="J143" s="52" t="s">
        <v>1822</v>
      </c>
      <c r="K143" s="50" t="s">
        <v>327</v>
      </c>
      <c r="L143" s="50" t="s">
        <v>327</v>
      </c>
      <c r="M143" s="54" t="s">
        <v>383</v>
      </c>
      <c r="N143" s="53"/>
      <c r="O143" s="53">
        <v>21</v>
      </c>
      <c r="P143" s="54" t="s">
        <v>200</v>
      </c>
      <c r="Q143" s="54" t="s">
        <v>1867</v>
      </c>
      <c r="R143" s="55">
        <v>0</v>
      </c>
      <c r="S143" s="69"/>
      <c r="T143" s="143" t="str">
        <f>_xlfn.IFNA(VLOOKUP(VALUE(Table30[[#This Row],[TaxCode]]),TVA!E$2:H$1000,4,FALSE),"")</f>
        <v>Achiziţii de bunuri şi servicii taxabile cu cota de 21%, altele decât importurile si cele supuse masurilor de simplificare</v>
      </c>
      <c r="V143" s="57"/>
    </row>
    <row r="144" spans="1:22" ht="16.5" customHeight="1">
      <c r="A144" s="49"/>
      <c r="B144" s="49"/>
      <c r="C144" s="199"/>
      <c r="D144" s="200"/>
      <c r="E144" s="200"/>
      <c r="F144" s="200"/>
      <c r="G144" s="201"/>
      <c r="H144" s="199"/>
      <c r="I144" s="201"/>
      <c r="J144" s="201"/>
      <c r="K144" s="199"/>
      <c r="L144" s="199"/>
      <c r="M144" s="203"/>
      <c r="N144" s="202"/>
      <c r="O144" s="202"/>
      <c r="P144" s="203"/>
      <c r="Q144" s="203"/>
      <c r="R144" s="204"/>
      <c r="S144" s="69"/>
      <c r="T144" s="143" t="str">
        <f>_xlfn.IFNA(VLOOKUP(VALUE(Table30[[#This Row],[TaxCode]]),TVA!E$2:H$1000,4,FALSE),"")</f>
        <v/>
      </c>
      <c r="V144" s="57"/>
    </row>
    <row r="145" spans="1:26" ht="16.5" customHeight="1">
      <c r="A145" s="49"/>
      <c r="B145" s="49"/>
      <c r="C145" s="50"/>
      <c r="D145" s="51"/>
      <c r="E145" s="51"/>
      <c r="F145" s="51"/>
      <c r="G145" s="52"/>
      <c r="H145" s="50"/>
      <c r="I145" s="52"/>
      <c r="J145" s="52"/>
      <c r="K145" s="50"/>
      <c r="L145" s="50"/>
      <c r="M145" s="54"/>
      <c r="N145" s="53"/>
      <c r="O145" s="53"/>
      <c r="P145" s="54"/>
      <c r="Q145" s="54"/>
      <c r="R145" s="55"/>
      <c r="S145" s="69"/>
      <c r="T145" s="143" t="str">
        <f>_xlfn.IFNA(VLOOKUP(VALUE(Table30[[#This Row],[TaxCode]]),TVA!E$2:H$1000,4,FALSE),"")</f>
        <v/>
      </c>
      <c r="V145" s="57"/>
    </row>
    <row r="146" spans="1:26" ht="16.5" customHeight="1">
      <c r="A146" s="49" t="s">
        <v>776</v>
      </c>
      <c r="B146" s="49" t="s">
        <v>405</v>
      </c>
      <c r="C146" s="50" t="s">
        <v>406</v>
      </c>
      <c r="D146" s="51">
        <v>133</v>
      </c>
      <c r="E146" s="51">
        <v>2</v>
      </c>
      <c r="F146" s="51">
        <v>2026</v>
      </c>
      <c r="G146" s="52" t="s">
        <v>1831</v>
      </c>
      <c r="H146" s="50" t="s">
        <v>1840</v>
      </c>
      <c r="I146" s="52" t="s">
        <v>1833</v>
      </c>
      <c r="J146" s="52" t="s">
        <v>1831</v>
      </c>
      <c r="K146" s="50" t="s">
        <v>327</v>
      </c>
      <c r="L146" s="50" t="s">
        <v>327</v>
      </c>
      <c r="M146" s="54" t="s">
        <v>394</v>
      </c>
      <c r="N146" s="53">
        <v>5000</v>
      </c>
      <c r="O146" s="53"/>
      <c r="P146" s="54" t="s">
        <v>200</v>
      </c>
      <c r="Q146" s="54" t="s">
        <v>238</v>
      </c>
      <c r="R146" s="55">
        <v>0</v>
      </c>
      <c r="S146" s="69"/>
      <c r="T146" s="143" t="str">
        <f>_xlfn.IFNA(VLOOKUP(VALUE(Table30[[#This Row],[TaxCode]]),TVA!E$2:H$1000,4,FALSE),"")</f>
        <v>Notă închidere TVA (*)</v>
      </c>
      <c r="V146" s="57"/>
    </row>
    <row r="147" spans="1:26" ht="16.5" customHeight="1">
      <c r="A147" s="49" t="s">
        <v>776</v>
      </c>
      <c r="B147" s="49" t="s">
        <v>405</v>
      </c>
      <c r="C147" s="50" t="s">
        <v>406</v>
      </c>
      <c r="D147" s="51">
        <v>133</v>
      </c>
      <c r="E147" s="51">
        <v>2</v>
      </c>
      <c r="F147" s="51">
        <v>2026</v>
      </c>
      <c r="G147" s="52" t="s">
        <v>1831</v>
      </c>
      <c r="H147" s="50" t="s">
        <v>1840</v>
      </c>
      <c r="I147" s="52" t="s">
        <v>1833</v>
      </c>
      <c r="J147" s="52" t="s">
        <v>1831</v>
      </c>
      <c r="K147" s="50" t="s">
        <v>327</v>
      </c>
      <c r="L147" s="50" t="s">
        <v>327</v>
      </c>
      <c r="M147" s="54" t="s">
        <v>383</v>
      </c>
      <c r="N147" s="53"/>
      <c r="O147" s="53">
        <v>5000</v>
      </c>
      <c r="P147" s="54" t="s">
        <v>200</v>
      </c>
      <c r="Q147" s="54" t="s">
        <v>238</v>
      </c>
      <c r="R147" s="55">
        <v>0</v>
      </c>
      <c r="S147" s="69"/>
      <c r="T147" s="143" t="str">
        <f>_xlfn.IFNA(VLOOKUP(VALUE(Table30[[#This Row],[TaxCode]]),TVA!E$2:H$1000,4,FALSE),"")</f>
        <v>Notă închidere TVA (*)</v>
      </c>
      <c r="V147" s="57"/>
    </row>
    <row r="148" spans="1:26" ht="16.5" customHeight="1">
      <c r="A148" s="49" t="s">
        <v>776</v>
      </c>
      <c r="B148" s="49" t="s">
        <v>405</v>
      </c>
      <c r="C148" s="50" t="s">
        <v>406</v>
      </c>
      <c r="D148" s="51">
        <v>133</v>
      </c>
      <c r="E148" s="51">
        <v>2</v>
      </c>
      <c r="F148" s="51">
        <v>2026</v>
      </c>
      <c r="G148" s="52" t="s">
        <v>1831</v>
      </c>
      <c r="H148" s="50" t="s">
        <v>1840</v>
      </c>
      <c r="I148" s="52" t="s">
        <v>1833</v>
      </c>
      <c r="J148" s="52" t="s">
        <v>1831</v>
      </c>
      <c r="K148" s="50" t="s">
        <v>327</v>
      </c>
      <c r="L148" s="50" t="s">
        <v>327</v>
      </c>
      <c r="M148" s="54" t="s">
        <v>407</v>
      </c>
      <c r="N148" s="53">
        <v>120000</v>
      </c>
      <c r="O148" s="53"/>
      <c r="P148" s="54" t="s">
        <v>412</v>
      </c>
      <c r="Q148" s="54" t="s">
        <v>240</v>
      </c>
      <c r="R148" s="55">
        <v>0</v>
      </c>
      <c r="S148" s="69"/>
      <c r="T148" s="143" t="str">
        <f>_xlfn.IFNA(VLOOKUP(VALUE(Table30[[#This Row],[TaxCode]]),TVA!E$2:H$1000,4,FALSE),"")</f>
        <v/>
      </c>
      <c r="V148" s="57"/>
    </row>
    <row r="149" spans="1:26" ht="16.5" customHeight="1">
      <c r="A149" s="49" t="s">
        <v>776</v>
      </c>
      <c r="B149" s="49" t="s">
        <v>405</v>
      </c>
      <c r="C149" s="50" t="s">
        <v>406</v>
      </c>
      <c r="D149" s="51">
        <v>133</v>
      </c>
      <c r="E149" s="51">
        <v>2</v>
      </c>
      <c r="F149" s="51">
        <v>2026</v>
      </c>
      <c r="G149" s="52" t="s">
        <v>1831</v>
      </c>
      <c r="H149" s="50" t="s">
        <v>1840</v>
      </c>
      <c r="I149" s="52" t="s">
        <v>1833</v>
      </c>
      <c r="J149" s="52" t="s">
        <v>1831</v>
      </c>
      <c r="K149" s="50" t="s">
        <v>327</v>
      </c>
      <c r="L149" s="50" t="s">
        <v>327</v>
      </c>
      <c r="M149" s="54" t="s">
        <v>383</v>
      </c>
      <c r="N149" s="53"/>
      <c r="O149" s="53">
        <v>120000</v>
      </c>
      <c r="P149" s="54" t="s">
        <v>200</v>
      </c>
      <c r="Q149" s="54" t="s">
        <v>238</v>
      </c>
      <c r="R149" s="55">
        <v>0</v>
      </c>
      <c r="S149" s="69"/>
      <c r="T149" s="143" t="str">
        <f>_xlfn.IFNA(VLOOKUP(VALUE(Table30[[#This Row],[TaxCode]]),TVA!E$2:H$1000,4,FALSE),"")</f>
        <v>Notă închidere TVA (*)</v>
      </c>
      <c r="V149" s="57"/>
    </row>
    <row r="150" spans="1:26" ht="16.5" customHeight="1">
      <c r="A150" s="49"/>
      <c r="B150" s="49"/>
      <c r="C150" s="50"/>
      <c r="D150" s="51"/>
      <c r="E150" s="51"/>
      <c r="F150" s="51"/>
      <c r="G150" s="52"/>
      <c r="H150" s="50"/>
      <c r="I150" s="52"/>
      <c r="J150" s="52"/>
      <c r="K150" s="50"/>
      <c r="L150" s="50"/>
      <c r="M150" s="54"/>
      <c r="N150" s="53"/>
      <c r="O150" s="53"/>
      <c r="P150" s="54"/>
      <c r="Q150" s="54"/>
      <c r="R150" s="55"/>
      <c r="S150" s="69"/>
      <c r="T150" s="143" t="str">
        <f>_xlfn.IFNA(VLOOKUP(VALUE(Table30[[#This Row],[TaxCode]]),TVA!E$2:H$1000,4,FALSE),"")</f>
        <v/>
      </c>
      <c r="V150" s="57"/>
    </row>
    <row r="151" spans="1:26" ht="16.5" customHeight="1">
      <c r="A151" s="49" t="s">
        <v>777</v>
      </c>
      <c r="B151" s="49" t="s">
        <v>408</v>
      </c>
      <c r="C151" s="50" t="s">
        <v>409</v>
      </c>
      <c r="D151" s="51">
        <v>134</v>
      </c>
      <c r="E151" s="51">
        <v>2</v>
      </c>
      <c r="F151" s="51">
        <v>2026</v>
      </c>
      <c r="G151" s="52" t="s">
        <v>1831</v>
      </c>
      <c r="H151" s="50" t="s">
        <v>411</v>
      </c>
      <c r="I151" s="52" t="s">
        <v>1832</v>
      </c>
      <c r="J151" s="52" t="s">
        <v>1831</v>
      </c>
      <c r="K151" s="50" t="s">
        <v>327</v>
      </c>
      <c r="L151" s="50" t="s">
        <v>327</v>
      </c>
      <c r="M151" s="54" t="s">
        <v>410</v>
      </c>
      <c r="N151" s="53">
        <v>4.9901</v>
      </c>
      <c r="O151" s="53"/>
      <c r="P151" s="54" t="s">
        <v>412</v>
      </c>
      <c r="Q151" s="54" t="s">
        <v>240</v>
      </c>
      <c r="R151" s="55">
        <v>0</v>
      </c>
      <c r="S151" s="69"/>
      <c r="T151" s="143" t="str">
        <f>_xlfn.IFNA(VLOOKUP(VALUE(Table30[[#This Row],[TaxCode]]),TVA!E$2:H$1000,4,FALSE),"")</f>
        <v/>
      </c>
      <c r="U151" s="77" t="s">
        <v>723</v>
      </c>
      <c r="V151" s="57"/>
    </row>
    <row r="152" spans="1:26" ht="16.5" customHeight="1">
      <c r="A152" s="49" t="s">
        <v>777</v>
      </c>
      <c r="B152" s="49" t="s">
        <v>408</v>
      </c>
      <c r="C152" s="50" t="s">
        <v>409</v>
      </c>
      <c r="D152" s="51">
        <v>134</v>
      </c>
      <c r="E152" s="51">
        <v>2</v>
      </c>
      <c r="F152" s="51">
        <v>2026</v>
      </c>
      <c r="G152" s="52" t="s">
        <v>1831</v>
      </c>
      <c r="H152" s="50" t="s">
        <v>411</v>
      </c>
      <c r="I152" s="52" t="s">
        <v>1832</v>
      </c>
      <c r="J152" s="52" t="s">
        <v>1831</v>
      </c>
      <c r="K152" s="50" t="s">
        <v>327</v>
      </c>
      <c r="L152" s="50" t="s">
        <v>327</v>
      </c>
      <c r="M152" s="54" t="s">
        <v>413</v>
      </c>
      <c r="N152" s="53"/>
      <c r="O152" s="53">
        <v>4.9901</v>
      </c>
      <c r="P152" s="54" t="s">
        <v>412</v>
      </c>
      <c r="Q152" s="54" t="s">
        <v>240</v>
      </c>
      <c r="R152" s="55">
        <v>0</v>
      </c>
      <c r="S152" s="69"/>
      <c r="T152" s="143" t="str">
        <f>_xlfn.IFNA(VLOOKUP(VALUE(Table30[[#This Row],[TaxCode]]),TVA!E$2:H$1000,4,FALSE),"")</f>
        <v/>
      </c>
      <c r="U152" s="77" t="s">
        <v>714</v>
      </c>
      <c r="V152" s="57"/>
    </row>
    <row r="153" spans="1:26" ht="16.5" customHeight="1">
      <c r="A153" s="49" t="s">
        <v>777</v>
      </c>
      <c r="B153" s="49" t="s">
        <v>408</v>
      </c>
      <c r="C153" s="50" t="s">
        <v>409</v>
      </c>
      <c r="D153" s="51">
        <v>134</v>
      </c>
      <c r="E153" s="51">
        <v>2</v>
      </c>
      <c r="F153" s="51">
        <v>2026</v>
      </c>
      <c r="G153" s="52" t="s">
        <v>1831</v>
      </c>
      <c r="H153" s="50" t="s">
        <v>414</v>
      </c>
      <c r="I153" s="52" t="s">
        <v>1832</v>
      </c>
      <c r="J153" s="52" t="s">
        <v>1831</v>
      </c>
      <c r="K153" s="50" t="s">
        <v>327</v>
      </c>
      <c r="L153" s="50" t="s">
        <v>327</v>
      </c>
      <c r="M153" s="54" t="s">
        <v>413</v>
      </c>
      <c r="N153" s="53">
        <v>65000</v>
      </c>
      <c r="O153" s="53"/>
      <c r="P153" s="100" t="s">
        <v>412</v>
      </c>
      <c r="Q153" s="100" t="s">
        <v>240</v>
      </c>
      <c r="R153" s="98">
        <v>0</v>
      </c>
      <c r="S153" s="69"/>
      <c r="T153" s="143" t="str">
        <f>_xlfn.IFNA(VLOOKUP(VALUE(Table30[[#This Row],[TaxCode]]),TVA!E$2:H$1000,4,FALSE),"")</f>
        <v/>
      </c>
      <c r="U153" s="168" t="s">
        <v>724</v>
      </c>
      <c r="V153" s="99"/>
      <c r="W153" s="99"/>
      <c r="X153" s="99"/>
      <c r="Y153" s="99"/>
      <c r="Z153" s="99"/>
    </row>
    <row r="154" spans="1:26" ht="16.5" customHeight="1">
      <c r="A154" s="49" t="s">
        <v>777</v>
      </c>
      <c r="B154" s="49" t="s">
        <v>408</v>
      </c>
      <c r="C154" s="50" t="s">
        <v>409</v>
      </c>
      <c r="D154" s="51">
        <v>134</v>
      </c>
      <c r="E154" s="51">
        <v>2</v>
      </c>
      <c r="F154" s="51">
        <v>2026</v>
      </c>
      <c r="G154" s="52" t="s">
        <v>1831</v>
      </c>
      <c r="H154" s="50" t="s">
        <v>414</v>
      </c>
      <c r="I154" s="52" t="s">
        <v>1832</v>
      </c>
      <c r="J154" s="52" t="s">
        <v>1831</v>
      </c>
      <c r="K154" s="50" t="s">
        <v>415</v>
      </c>
      <c r="L154" s="50" t="s">
        <v>378</v>
      </c>
      <c r="M154" s="54" t="s">
        <v>397</v>
      </c>
      <c r="N154" s="53"/>
      <c r="O154" s="53">
        <v>65000</v>
      </c>
      <c r="P154" s="100" t="s">
        <v>412</v>
      </c>
      <c r="Q154" s="100" t="s">
        <v>240</v>
      </c>
      <c r="R154" s="98">
        <v>0</v>
      </c>
      <c r="S154" s="69"/>
      <c r="T154" s="143" t="str">
        <f>_xlfn.IFNA(VLOOKUP(VALUE(Table30[[#This Row],[TaxCode]]),TVA!E$2:H$1000,4,FALSE),"")</f>
        <v/>
      </c>
      <c r="U154" s="168" t="s">
        <v>716</v>
      </c>
      <c r="V154" s="99"/>
      <c r="W154" s="99"/>
      <c r="X154" s="99"/>
      <c r="Y154" s="99"/>
      <c r="Z154" s="99"/>
    </row>
    <row r="155" spans="1:26" ht="16.5" customHeight="1">
      <c r="A155" s="49" t="s">
        <v>777</v>
      </c>
      <c r="B155" s="49" t="s">
        <v>408</v>
      </c>
      <c r="C155" s="50" t="s">
        <v>409</v>
      </c>
      <c r="D155" s="51">
        <v>134</v>
      </c>
      <c r="E155" s="51">
        <v>2</v>
      </c>
      <c r="F155" s="51">
        <v>2026</v>
      </c>
      <c r="G155" s="52" t="s">
        <v>1831</v>
      </c>
      <c r="H155" s="50" t="s">
        <v>416</v>
      </c>
      <c r="I155" s="52" t="s">
        <v>1832</v>
      </c>
      <c r="J155" s="52" t="s">
        <v>1831</v>
      </c>
      <c r="K155" s="50" t="s">
        <v>378</v>
      </c>
      <c r="L155" s="50" t="s">
        <v>395</v>
      </c>
      <c r="M155" s="54" t="s">
        <v>380</v>
      </c>
      <c r="N155" s="53">
        <v>5950</v>
      </c>
      <c r="O155" s="53"/>
      <c r="P155" s="54" t="s">
        <v>412</v>
      </c>
      <c r="Q155" s="54" t="s">
        <v>240</v>
      </c>
      <c r="R155" s="55">
        <v>0</v>
      </c>
      <c r="S155" s="69"/>
      <c r="T155" s="143" t="str">
        <f>_xlfn.IFNA(VLOOKUP(VALUE(Table30[[#This Row],[TaxCode]]),TVA!E$2:H$1000,4,FALSE),"")</f>
        <v/>
      </c>
      <c r="V155" s="57"/>
    </row>
    <row r="156" spans="1:26" ht="16.5" customHeight="1">
      <c r="A156" s="49" t="s">
        <v>777</v>
      </c>
      <c r="B156" s="49" t="s">
        <v>408</v>
      </c>
      <c r="C156" s="50" t="s">
        <v>409</v>
      </c>
      <c r="D156" s="51">
        <v>134</v>
      </c>
      <c r="E156" s="51">
        <v>2</v>
      </c>
      <c r="F156" s="51">
        <v>2026</v>
      </c>
      <c r="G156" s="52" t="s">
        <v>1831</v>
      </c>
      <c r="H156" s="50" t="s">
        <v>416</v>
      </c>
      <c r="I156" s="52" t="s">
        <v>1832</v>
      </c>
      <c r="J156" s="52" t="s">
        <v>1831</v>
      </c>
      <c r="K156" s="50" t="s">
        <v>327</v>
      </c>
      <c r="L156" s="50" t="s">
        <v>327</v>
      </c>
      <c r="M156" s="54" t="s">
        <v>413</v>
      </c>
      <c r="N156" s="53"/>
      <c r="O156" s="53">
        <v>5950</v>
      </c>
      <c r="P156" s="54" t="s">
        <v>412</v>
      </c>
      <c r="Q156" s="54" t="s">
        <v>240</v>
      </c>
      <c r="R156" s="55">
        <v>0</v>
      </c>
      <c r="S156" s="69"/>
      <c r="T156" s="143" t="str">
        <f>_xlfn.IFNA(VLOOKUP(VALUE(Table30[[#This Row],[TaxCode]]),TVA!E$2:H$1000,4,FALSE),"")</f>
        <v/>
      </c>
      <c r="V156" s="57"/>
    </row>
    <row r="157" spans="1:26" ht="16.5" customHeight="1">
      <c r="A157" s="70" t="s">
        <v>775</v>
      </c>
      <c r="B157" s="70" t="s">
        <v>389</v>
      </c>
      <c r="C157" s="54" t="s">
        <v>390</v>
      </c>
      <c r="D157" s="71">
        <v>135</v>
      </c>
      <c r="E157" s="51">
        <v>2</v>
      </c>
      <c r="F157" s="51">
        <v>2026</v>
      </c>
      <c r="G157" s="59" t="s">
        <v>1831</v>
      </c>
      <c r="H157" s="54" t="s">
        <v>843</v>
      </c>
      <c r="I157" s="59" t="s">
        <v>1832</v>
      </c>
      <c r="J157" s="59" t="s">
        <v>1831</v>
      </c>
      <c r="K157" s="54" t="s">
        <v>327</v>
      </c>
      <c r="L157" s="54" t="s">
        <v>327</v>
      </c>
      <c r="M157" s="54" t="s">
        <v>383</v>
      </c>
      <c r="N157" s="55">
        <v>950</v>
      </c>
      <c r="O157" s="55"/>
      <c r="P157" s="54" t="s">
        <v>200</v>
      </c>
      <c r="Q157" s="54" t="s">
        <v>1858</v>
      </c>
      <c r="R157" s="55">
        <v>0</v>
      </c>
      <c r="S157" s="69"/>
      <c r="T157" s="143" t="str">
        <f>_xlfn.IFNA(VLOOKUP(VALUE(Table30[[#This Row],[TaxCode]]),TVA!E$2:H$1000,4,FALSE),"")</f>
        <v>Achiziţii de bunuri şi servicii taxabile cu cota de 21%, altele decât importurile si cele supuse masurilor de simplificare</v>
      </c>
      <c r="V157" s="57"/>
    </row>
    <row r="158" spans="1:26" ht="16.5" customHeight="1">
      <c r="A158" s="70" t="s">
        <v>775</v>
      </c>
      <c r="B158" s="70" t="s">
        <v>389</v>
      </c>
      <c r="C158" s="54" t="s">
        <v>390</v>
      </c>
      <c r="D158" s="71">
        <v>135</v>
      </c>
      <c r="E158" s="51">
        <v>2</v>
      </c>
      <c r="F158" s="51">
        <v>2026</v>
      </c>
      <c r="G158" s="59" t="s">
        <v>1831</v>
      </c>
      <c r="H158" s="54" t="s">
        <v>843</v>
      </c>
      <c r="I158" s="59" t="s">
        <v>1832</v>
      </c>
      <c r="J158" s="59" t="s">
        <v>1831</v>
      </c>
      <c r="K158" s="54" t="s">
        <v>327</v>
      </c>
      <c r="L158" s="54" t="s">
        <v>327</v>
      </c>
      <c r="M158" s="54" t="s">
        <v>388</v>
      </c>
      <c r="N158" s="55"/>
      <c r="O158" s="55">
        <v>950</v>
      </c>
      <c r="P158" s="54" t="s">
        <v>200</v>
      </c>
      <c r="Q158" s="54" t="s">
        <v>1862</v>
      </c>
      <c r="R158" s="55">
        <v>0</v>
      </c>
      <c r="S158" s="69"/>
      <c r="T158" s="143" t="str">
        <f>_xlfn.IFNA(VLOOKUP(VALUE(Table30[[#This Row],[TaxCode]]),TVA!E$2:H$1000,4,FALSE),"")</f>
        <v>Achizitii pentru  care se aplica TVA la incasare 21%</v>
      </c>
      <c r="V158" s="57"/>
    </row>
    <row r="159" spans="1:26" ht="16.5" customHeight="1">
      <c r="A159" s="49"/>
      <c r="B159" s="49"/>
      <c r="C159" s="50"/>
      <c r="D159" s="51"/>
      <c r="E159" s="51"/>
      <c r="F159" s="51"/>
      <c r="G159" s="52"/>
      <c r="H159" s="50"/>
      <c r="I159" s="52"/>
      <c r="J159" s="52"/>
      <c r="K159" s="50"/>
      <c r="L159" s="50"/>
      <c r="M159" s="54"/>
      <c r="N159" s="53"/>
      <c r="O159" s="53"/>
      <c r="P159" s="54"/>
      <c r="Q159" s="54"/>
      <c r="R159" s="55"/>
      <c r="S159" s="69"/>
      <c r="T159" s="143" t="str">
        <f>_xlfn.IFNA(VLOOKUP(VALUE(Table30[[#This Row],[TaxCode]]),TVA!E$2:H$628,4,FALSE),"")</f>
        <v/>
      </c>
      <c r="V159" s="57"/>
    </row>
    <row r="160" spans="1:26" ht="16.5" customHeight="1">
      <c r="A160" s="49" t="s">
        <v>777</v>
      </c>
      <c r="B160" s="49" t="s">
        <v>408</v>
      </c>
      <c r="C160" s="50" t="s">
        <v>409</v>
      </c>
      <c r="D160" s="51">
        <v>136</v>
      </c>
      <c r="E160" s="51">
        <v>2</v>
      </c>
      <c r="F160" s="51">
        <v>2026</v>
      </c>
      <c r="G160" s="52" t="s">
        <v>1831</v>
      </c>
      <c r="H160" s="50" t="s">
        <v>754</v>
      </c>
      <c r="I160" s="52" t="s">
        <v>1832</v>
      </c>
      <c r="J160" s="52" t="s">
        <v>1831</v>
      </c>
      <c r="K160" s="50" t="s">
        <v>378</v>
      </c>
      <c r="L160" s="50" t="s">
        <v>395</v>
      </c>
      <c r="M160" s="54" t="s">
        <v>380</v>
      </c>
      <c r="N160" s="53">
        <v>5950</v>
      </c>
      <c r="O160" s="53"/>
      <c r="P160" s="54" t="s">
        <v>657</v>
      </c>
      <c r="Q160" s="54" t="s">
        <v>658</v>
      </c>
      <c r="R160" s="55">
        <v>0</v>
      </c>
      <c r="S160" s="69"/>
      <c r="T160" s="143" t="str">
        <f>_xlfn.IFNA(VLOOKUP(VALUE(Table30[[#This Row],[TaxCode]]),TVA!E$2:H$628,4,FALSE),"")</f>
        <v/>
      </c>
      <c r="V160" s="57"/>
    </row>
    <row r="161" spans="1:22" ht="16.5" customHeight="1">
      <c r="A161" s="49" t="s">
        <v>777</v>
      </c>
      <c r="B161" s="49" t="s">
        <v>408</v>
      </c>
      <c r="C161" s="50" t="s">
        <v>409</v>
      </c>
      <c r="D161" s="51">
        <v>136</v>
      </c>
      <c r="E161" s="51">
        <v>2</v>
      </c>
      <c r="F161" s="51">
        <v>2026</v>
      </c>
      <c r="G161" s="52" t="s">
        <v>1831</v>
      </c>
      <c r="H161" s="50" t="s">
        <v>754</v>
      </c>
      <c r="I161" s="52" t="s">
        <v>1832</v>
      </c>
      <c r="J161" s="52" t="s">
        <v>1831</v>
      </c>
      <c r="K161" s="50" t="s">
        <v>327</v>
      </c>
      <c r="L161" s="50" t="s">
        <v>327</v>
      </c>
      <c r="M161" s="54" t="s">
        <v>413</v>
      </c>
      <c r="N161" s="53"/>
      <c r="O161" s="53">
        <v>5950</v>
      </c>
      <c r="P161" s="54" t="s">
        <v>412</v>
      </c>
      <c r="Q161" s="54" t="s">
        <v>240</v>
      </c>
      <c r="R161" s="55">
        <v>0</v>
      </c>
      <c r="S161" s="69"/>
      <c r="T161" s="143" t="str">
        <f>_xlfn.IFNA(VLOOKUP(VALUE(Table30[[#This Row],[TaxCode]]),TVA!E$2:H$628,4,FALSE),"")</f>
        <v/>
      </c>
      <c r="V161" s="57"/>
    </row>
    <row r="162" spans="1:22" ht="16.5" customHeight="1">
      <c r="A162" s="49"/>
      <c r="B162" s="49"/>
      <c r="C162" s="50"/>
      <c r="D162" s="51"/>
      <c r="E162" s="51"/>
      <c r="F162" s="51"/>
      <c r="G162" s="52"/>
      <c r="H162" s="50"/>
      <c r="I162" s="52"/>
      <c r="J162" s="52"/>
      <c r="K162" s="50"/>
      <c r="L162" s="50"/>
      <c r="M162" s="54"/>
      <c r="N162" s="53"/>
      <c r="O162" s="53"/>
      <c r="P162" s="54"/>
      <c r="Q162" s="54"/>
      <c r="R162" s="55"/>
      <c r="S162" s="69"/>
      <c r="T162" s="143" t="str">
        <f>_xlfn.IFNA(VLOOKUP(VALUE(Table30[[#This Row],[TaxCode]]),TVA!E$2:H$628,4,FALSE),"")</f>
        <v/>
      </c>
      <c r="V162" s="57"/>
    </row>
    <row r="163" spans="1:22" ht="16.5" customHeight="1">
      <c r="A163" s="49" t="s">
        <v>777</v>
      </c>
      <c r="B163" s="49" t="s">
        <v>408</v>
      </c>
      <c r="C163" s="50" t="s">
        <v>409</v>
      </c>
      <c r="D163" s="51">
        <v>137</v>
      </c>
      <c r="E163" s="51">
        <v>2</v>
      </c>
      <c r="F163" s="51">
        <v>2026</v>
      </c>
      <c r="G163" s="52" t="s">
        <v>1831</v>
      </c>
      <c r="H163" s="50" t="s">
        <v>753</v>
      </c>
      <c r="I163" s="52" t="s">
        <v>1832</v>
      </c>
      <c r="J163" s="52" t="s">
        <v>1831</v>
      </c>
      <c r="K163" s="50" t="s">
        <v>378</v>
      </c>
      <c r="L163" s="50" t="s">
        <v>395</v>
      </c>
      <c r="M163" s="54" t="s">
        <v>380</v>
      </c>
      <c r="N163" s="53">
        <v>5950</v>
      </c>
      <c r="O163" s="53"/>
      <c r="P163" s="54" t="s">
        <v>659</v>
      </c>
      <c r="Q163" s="54" t="s">
        <v>660</v>
      </c>
      <c r="R163" s="55">
        <v>0</v>
      </c>
      <c r="S163" s="69"/>
      <c r="T163" s="143" t="str">
        <f>_xlfn.IFNA(VLOOKUP(VALUE(Table30[[#This Row],[TaxCode]]),TVA!E$2:H$628,4,FALSE),"")</f>
        <v/>
      </c>
      <c r="V163" s="57"/>
    </row>
    <row r="164" spans="1:22" ht="16.5" customHeight="1">
      <c r="A164" s="49" t="s">
        <v>777</v>
      </c>
      <c r="B164" s="49" t="s">
        <v>408</v>
      </c>
      <c r="C164" s="50" t="s">
        <v>409</v>
      </c>
      <c r="D164" s="51">
        <v>137</v>
      </c>
      <c r="E164" s="51">
        <v>2</v>
      </c>
      <c r="F164" s="51">
        <v>2026</v>
      </c>
      <c r="G164" s="52" t="s">
        <v>1831</v>
      </c>
      <c r="H164" s="50" t="s">
        <v>753</v>
      </c>
      <c r="I164" s="52" t="s">
        <v>1832</v>
      </c>
      <c r="J164" s="52" t="s">
        <v>1831</v>
      </c>
      <c r="K164" s="50" t="s">
        <v>327</v>
      </c>
      <c r="L164" s="50" t="s">
        <v>327</v>
      </c>
      <c r="M164" s="54" t="s">
        <v>413</v>
      </c>
      <c r="N164" s="53"/>
      <c r="O164" s="53">
        <v>5950</v>
      </c>
      <c r="P164" s="54" t="s">
        <v>412</v>
      </c>
      <c r="Q164" s="54" t="s">
        <v>240</v>
      </c>
      <c r="R164" s="55">
        <v>0</v>
      </c>
      <c r="S164" s="69"/>
      <c r="T164" s="143" t="str">
        <f>_xlfn.IFNA(VLOOKUP(VALUE(Table30[[#This Row],[TaxCode]]),TVA!E$2:H$628,4,FALSE),"")</f>
        <v/>
      </c>
      <c r="V164" s="57"/>
    </row>
    <row r="165" spans="1:22" ht="16.5" customHeight="1">
      <c r="A165" s="49"/>
      <c r="B165" s="49"/>
      <c r="C165" s="50"/>
      <c r="D165" s="51"/>
      <c r="E165" s="51"/>
      <c r="F165" s="51"/>
      <c r="G165" s="52"/>
      <c r="H165" s="50"/>
      <c r="I165" s="52"/>
      <c r="J165" s="52"/>
      <c r="K165" s="50"/>
      <c r="L165" s="50"/>
      <c r="M165" s="54"/>
      <c r="N165" s="53"/>
      <c r="O165" s="53"/>
      <c r="P165" s="54"/>
      <c r="Q165" s="54"/>
      <c r="R165" s="55"/>
      <c r="S165" s="69"/>
      <c r="T165" s="143" t="str">
        <f>_xlfn.IFNA(VLOOKUP(VALUE(Table30[[#This Row],[TaxCode]]),TVA!E$2:H$628,4,FALSE),"")</f>
        <v/>
      </c>
      <c r="V165" s="57"/>
    </row>
    <row r="166" spans="1:22" ht="16.5" customHeight="1">
      <c r="A166" s="49" t="s">
        <v>777</v>
      </c>
      <c r="B166" s="49" t="s">
        <v>408</v>
      </c>
      <c r="C166" s="50" t="s">
        <v>409</v>
      </c>
      <c r="D166" s="51">
        <v>138</v>
      </c>
      <c r="E166" s="51">
        <v>2</v>
      </c>
      <c r="F166" s="51">
        <v>2026</v>
      </c>
      <c r="G166" s="52" t="s">
        <v>1831</v>
      </c>
      <c r="H166" s="50" t="s">
        <v>752</v>
      </c>
      <c r="I166" s="52" t="s">
        <v>1832</v>
      </c>
      <c r="J166" s="52" t="s">
        <v>1831</v>
      </c>
      <c r="K166" s="50" t="s">
        <v>327</v>
      </c>
      <c r="L166" s="50" t="s">
        <v>327</v>
      </c>
      <c r="M166" s="54" t="s">
        <v>661</v>
      </c>
      <c r="N166" s="53">
        <v>5950</v>
      </c>
      <c r="O166" s="53"/>
      <c r="P166" s="54" t="s">
        <v>212</v>
      </c>
      <c r="Q166" s="54" t="s">
        <v>662</v>
      </c>
      <c r="R166" s="55">
        <v>0</v>
      </c>
      <c r="S166" s="69"/>
      <c r="T166" s="143" t="str">
        <f>_xlfn.IFNA(VLOOKUP(VALUE(Table30[[#This Row],[TaxCode]]),TVA!E$2:H$628,4,FALSE),"")</f>
        <v/>
      </c>
      <c r="V166" s="57"/>
    </row>
    <row r="167" spans="1:22" ht="16.5" customHeight="1">
      <c r="A167" s="49" t="s">
        <v>777</v>
      </c>
      <c r="B167" s="49" t="s">
        <v>408</v>
      </c>
      <c r="C167" s="50" t="s">
        <v>409</v>
      </c>
      <c r="D167" s="51">
        <v>138</v>
      </c>
      <c r="E167" s="51">
        <v>2</v>
      </c>
      <c r="F167" s="51">
        <v>2026</v>
      </c>
      <c r="G167" s="52" t="s">
        <v>1831</v>
      </c>
      <c r="H167" s="50" t="s">
        <v>752</v>
      </c>
      <c r="I167" s="52" t="s">
        <v>1832</v>
      </c>
      <c r="J167" s="52" t="s">
        <v>1831</v>
      </c>
      <c r="K167" s="50" t="s">
        <v>327</v>
      </c>
      <c r="L167" s="50" t="s">
        <v>327</v>
      </c>
      <c r="M167" s="54" t="s">
        <v>413</v>
      </c>
      <c r="N167" s="53"/>
      <c r="O167" s="53">
        <v>5950</v>
      </c>
      <c r="P167" s="54" t="s">
        <v>412</v>
      </c>
      <c r="Q167" s="54" t="s">
        <v>240</v>
      </c>
      <c r="R167" s="55">
        <v>0</v>
      </c>
      <c r="S167" s="69"/>
      <c r="T167" s="143" t="str">
        <f>_xlfn.IFNA(VLOOKUP(VALUE(Table30[[#This Row],[TaxCode]]),TVA!E$2:H$628,4,FALSE),"")</f>
        <v/>
      </c>
      <c r="V167" s="57"/>
    </row>
    <row r="168" spans="1:22" ht="16.5" customHeight="1">
      <c r="A168" s="49"/>
      <c r="B168" s="49"/>
      <c r="C168" s="50"/>
      <c r="D168" s="51"/>
      <c r="E168" s="51"/>
      <c r="F168" s="51"/>
      <c r="G168" s="52"/>
      <c r="H168" s="50"/>
      <c r="I168" s="52"/>
      <c r="J168" s="52"/>
      <c r="K168" s="50"/>
      <c r="L168" s="50"/>
      <c r="M168" s="54"/>
      <c r="N168" s="53"/>
      <c r="O168" s="53"/>
      <c r="P168" s="54"/>
      <c r="Q168" s="54"/>
      <c r="R168" s="55"/>
      <c r="S168" s="69"/>
      <c r="T168" s="143" t="str">
        <f>_xlfn.IFNA(VLOOKUP(VALUE(Table30[[#This Row],[TaxCode]]),TVA!E$2:H$628,4,FALSE),"")</f>
        <v/>
      </c>
      <c r="V168" s="57"/>
    </row>
    <row r="169" spans="1:22" ht="16.5" customHeight="1">
      <c r="A169" s="49" t="s">
        <v>775</v>
      </c>
      <c r="B169" s="49" t="s">
        <v>389</v>
      </c>
      <c r="C169" s="50" t="s">
        <v>390</v>
      </c>
      <c r="D169" s="127">
        <v>139</v>
      </c>
      <c r="E169" s="51">
        <v>2</v>
      </c>
      <c r="F169" s="51">
        <v>2026</v>
      </c>
      <c r="G169" s="52" t="s">
        <v>1831</v>
      </c>
      <c r="H169" s="50" t="s">
        <v>757</v>
      </c>
      <c r="I169" s="52" t="s">
        <v>1832</v>
      </c>
      <c r="J169" s="52" t="s">
        <v>1831</v>
      </c>
      <c r="K169" s="50" t="s">
        <v>327</v>
      </c>
      <c r="L169" s="50" t="s">
        <v>327</v>
      </c>
      <c r="M169" s="54" t="s">
        <v>751</v>
      </c>
      <c r="N169" s="53">
        <v>100000</v>
      </c>
      <c r="O169" s="53"/>
      <c r="P169" s="54" t="s">
        <v>412</v>
      </c>
      <c r="Q169" s="54" t="s">
        <v>240</v>
      </c>
      <c r="R169" s="55">
        <v>0</v>
      </c>
      <c r="S169" s="69"/>
      <c r="T169" s="143" t="str">
        <f>_xlfn.IFNA(VLOOKUP(VALUE(Table30[[#This Row],[TaxCode]]),TVA!E$2:H$628,4,FALSE),"")</f>
        <v/>
      </c>
      <c r="V169" s="57"/>
    </row>
    <row r="170" spans="1:22" ht="16.5" customHeight="1">
      <c r="A170" s="49" t="s">
        <v>775</v>
      </c>
      <c r="B170" s="49" t="s">
        <v>389</v>
      </c>
      <c r="C170" s="50" t="s">
        <v>390</v>
      </c>
      <c r="D170" s="127">
        <v>139</v>
      </c>
      <c r="E170" s="51">
        <v>2</v>
      </c>
      <c r="F170" s="51">
        <v>2026</v>
      </c>
      <c r="G170" s="52" t="s">
        <v>1831</v>
      </c>
      <c r="H170" s="50" t="s">
        <v>757</v>
      </c>
      <c r="I170" s="52" t="s">
        <v>1832</v>
      </c>
      <c r="J170" s="52" t="s">
        <v>1831</v>
      </c>
      <c r="K170" s="50" t="s">
        <v>327</v>
      </c>
      <c r="L170" s="50" t="s">
        <v>327</v>
      </c>
      <c r="M170" s="54" t="s">
        <v>661</v>
      </c>
      <c r="N170" s="53"/>
      <c r="O170" s="53">
        <v>100000</v>
      </c>
      <c r="P170" s="54" t="s">
        <v>412</v>
      </c>
      <c r="Q170" s="54" t="s">
        <v>240</v>
      </c>
      <c r="R170" s="55">
        <v>0</v>
      </c>
      <c r="S170" s="69"/>
      <c r="T170" s="143" t="str">
        <f>_xlfn.IFNA(VLOOKUP(VALUE(Table30[[#This Row],[TaxCode]]),TVA!E$2:H$628,4,FALSE),"")</f>
        <v/>
      </c>
      <c r="V170" s="57"/>
    </row>
    <row r="171" spans="1:22" ht="16.5" customHeight="1">
      <c r="A171" s="49" t="s">
        <v>775</v>
      </c>
      <c r="B171" s="49" t="s">
        <v>389</v>
      </c>
      <c r="C171" s="50" t="s">
        <v>390</v>
      </c>
      <c r="D171" s="127">
        <v>140</v>
      </c>
      <c r="E171" s="51">
        <v>2</v>
      </c>
      <c r="F171" s="51">
        <v>2026</v>
      </c>
      <c r="G171" s="52" t="s">
        <v>1831</v>
      </c>
      <c r="H171" s="50" t="s">
        <v>844</v>
      </c>
      <c r="I171" s="52" t="s">
        <v>1832</v>
      </c>
      <c r="J171" s="52" t="s">
        <v>1831</v>
      </c>
      <c r="K171" s="50" t="s">
        <v>327</v>
      </c>
      <c r="L171" s="50" t="s">
        <v>327</v>
      </c>
      <c r="M171" s="54" t="s">
        <v>661</v>
      </c>
      <c r="N171" s="53">
        <v>5000</v>
      </c>
      <c r="O171" s="53"/>
      <c r="P171" s="497" t="s">
        <v>212</v>
      </c>
      <c r="Q171" s="497" t="s">
        <v>241</v>
      </c>
      <c r="R171" s="68">
        <v>0</v>
      </c>
      <c r="S171" s="69"/>
      <c r="T171" s="143" t="str">
        <f>_xlfn.IFNA(VLOOKUP(VALUE(Table30[[#This Row],[TaxCode]]),TVA!E$2:H$628,4,FALSE),"")</f>
        <v/>
      </c>
      <c r="V171" s="57"/>
    </row>
    <row r="172" spans="1:22" ht="16.5" customHeight="1">
      <c r="A172" s="49" t="s">
        <v>775</v>
      </c>
      <c r="B172" s="49" t="s">
        <v>389</v>
      </c>
      <c r="C172" s="50" t="s">
        <v>390</v>
      </c>
      <c r="D172" s="127">
        <v>140</v>
      </c>
      <c r="E172" s="51">
        <v>2</v>
      </c>
      <c r="F172" s="51">
        <v>2026</v>
      </c>
      <c r="G172" s="52" t="s">
        <v>1831</v>
      </c>
      <c r="H172" s="50" t="s">
        <v>844</v>
      </c>
      <c r="I172" s="52" t="s">
        <v>1832</v>
      </c>
      <c r="J172" s="52" t="s">
        <v>1831</v>
      </c>
      <c r="K172" s="50" t="s">
        <v>327</v>
      </c>
      <c r="L172" s="50" t="s">
        <v>327</v>
      </c>
      <c r="M172" s="54" t="s">
        <v>653</v>
      </c>
      <c r="N172" s="53"/>
      <c r="O172" s="53">
        <v>5000</v>
      </c>
      <c r="P172" s="54" t="s">
        <v>212</v>
      </c>
      <c r="Q172" s="54" t="s">
        <v>241</v>
      </c>
      <c r="R172" s="55">
        <v>0</v>
      </c>
      <c r="S172" s="69"/>
      <c r="T172" s="143" t="str">
        <f>_xlfn.IFNA(VLOOKUP(VALUE(Table30[[#This Row],[TaxCode]]),TVA!E$2:H$628,4,FALSE),"")</f>
        <v/>
      </c>
      <c r="V172" s="57"/>
    </row>
    <row r="173" spans="1:22" ht="16.5" customHeight="1">
      <c r="A173" s="49" t="s">
        <v>777</v>
      </c>
      <c r="B173" s="49" t="s">
        <v>408</v>
      </c>
      <c r="C173" s="50" t="s">
        <v>409</v>
      </c>
      <c r="D173" s="127">
        <v>141</v>
      </c>
      <c r="E173" s="51">
        <v>2</v>
      </c>
      <c r="F173" s="51">
        <v>2026</v>
      </c>
      <c r="G173" s="52" t="s">
        <v>1831</v>
      </c>
      <c r="H173" s="50" t="s">
        <v>755</v>
      </c>
      <c r="I173" s="52" t="s">
        <v>1832</v>
      </c>
      <c r="J173" s="52" t="s">
        <v>1831</v>
      </c>
      <c r="K173" s="50" t="s">
        <v>327</v>
      </c>
      <c r="L173" s="50" t="s">
        <v>327</v>
      </c>
      <c r="M173" s="54" t="s">
        <v>661</v>
      </c>
      <c r="N173" s="53">
        <v>95000</v>
      </c>
      <c r="O173" s="53"/>
      <c r="P173" s="54" t="s">
        <v>212</v>
      </c>
      <c r="Q173" s="54" t="s">
        <v>241</v>
      </c>
      <c r="R173" s="55">
        <v>5000</v>
      </c>
      <c r="S173" s="69"/>
      <c r="T173" s="143" t="str">
        <f>_xlfn.IFNA(VLOOKUP(VALUE(Table30[[#This Row],[TaxCode]]),TVA!E$2:H$628,4,FALSE),"")</f>
        <v/>
      </c>
      <c r="V173" s="57"/>
    </row>
    <row r="174" spans="1:22" ht="16.5" customHeight="1">
      <c r="A174" s="49" t="s">
        <v>777</v>
      </c>
      <c r="B174" s="49" t="s">
        <v>408</v>
      </c>
      <c r="C174" s="50" t="s">
        <v>409</v>
      </c>
      <c r="D174" s="127">
        <v>141</v>
      </c>
      <c r="E174" s="51">
        <v>2</v>
      </c>
      <c r="F174" s="51">
        <v>2026</v>
      </c>
      <c r="G174" s="52" t="s">
        <v>1831</v>
      </c>
      <c r="H174" s="50" t="s">
        <v>755</v>
      </c>
      <c r="I174" s="52" t="s">
        <v>1832</v>
      </c>
      <c r="J174" s="52" t="s">
        <v>1831</v>
      </c>
      <c r="K174" s="50" t="s">
        <v>327</v>
      </c>
      <c r="L174" s="50" t="s">
        <v>327</v>
      </c>
      <c r="M174" s="54" t="s">
        <v>413</v>
      </c>
      <c r="N174" s="53"/>
      <c r="O174" s="53">
        <v>95000</v>
      </c>
      <c r="P174" s="54" t="s">
        <v>412</v>
      </c>
      <c r="Q174" s="54" t="s">
        <v>240</v>
      </c>
      <c r="R174" s="55">
        <v>0</v>
      </c>
      <c r="S174" s="69"/>
      <c r="T174" s="143" t="str">
        <f>_xlfn.IFNA(VLOOKUP(VALUE(Table30[[#This Row],[TaxCode]]),TVA!E$2:H$628,4,FALSE),"")</f>
        <v/>
      </c>
      <c r="V174" s="57"/>
    </row>
    <row r="175" spans="1:22" ht="16.5" customHeight="1">
      <c r="A175" s="49" t="s">
        <v>777</v>
      </c>
      <c r="B175" s="49" t="s">
        <v>408</v>
      </c>
      <c r="C175" s="50" t="s">
        <v>409</v>
      </c>
      <c r="D175" s="127">
        <v>142</v>
      </c>
      <c r="E175" s="51">
        <v>2</v>
      </c>
      <c r="F175" s="51">
        <v>2026</v>
      </c>
      <c r="G175" s="52" t="s">
        <v>1831</v>
      </c>
      <c r="H175" s="50" t="s">
        <v>756</v>
      </c>
      <c r="I175" s="52" t="s">
        <v>1832</v>
      </c>
      <c r="J175" s="52" t="s">
        <v>1831</v>
      </c>
      <c r="K175" s="50" t="s">
        <v>327</v>
      </c>
      <c r="L175" s="50" t="s">
        <v>327</v>
      </c>
      <c r="M175" s="54" t="s">
        <v>653</v>
      </c>
      <c r="N175" s="53">
        <v>5000</v>
      </c>
      <c r="O175" s="53"/>
      <c r="P175" s="498" t="s">
        <v>212</v>
      </c>
      <c r="Q175" s="498" t="s">
        <v>241</v>
      </c>
      <c r="R175" s="55">
        <v>0</v>
      </c>
      <c r="S175" s="69"/>
      <c r="T175" s="143" t="str">
        <f>_xlfn.IFNA(VLOOKUP(VALUE(Table30[[#This Row],[TaxCode]]),TVA!E$2:H$628,4,FALSE),"")</f>
        <v/>
      </c>
      <c r="V175" s="57"/>
    </row>
    <row r="176" spans="1:22" ht="16.5" customHeight="1">
      <c r="A176" s="49" t="s">
        <v>777</v>
      </c>
      <c r="B176" s="49" t="s">
        <v>408</v>
      </c>
      <c r="C176" s="72" t="s">
        <v>409</v>
      </c>
      <c r="D176" s="127">
        <v>142</v>
      </c>
      <c r="E176" s="51">
        <v>2</v>
      </c>
      <c r="F176" s="51">
        <v>2026</v>
      </c>
      <c r="G176" s="52" t="s">
        <v>1831</v>
      </c>
      <c r="H176" s="72" t="s">
        <v>756</v>
      </c>
      <c r="I176" s="52" t="s">
        <v>1832</v>
      </c>
      <c r="J176" s="52" t="s">
        <v>1831</v>
      </c>
      <c r="K176" s="72" t="s">
        <v>327</v>
      </c>
      <c r="L176" s="72" t="s">
        <v>327</v>
      </c>
      <c r="M176" s="74" t="s">
        <v>413</v>
      </c>
      <c r="N176" s="73"/>
      <c r="O176" s="73">
        <v>5000</v>
      </c>
      <c r="P176" s="74" t="s">
        <v>412</v>
      </c>
      <c r="Q176" s="74" t="s">
        <v>240</v>
      </c>
      <c r="R176" s="75">
        <v>0</v>
      </c>
      <c r="S176" s="69"/>
      <c r="T176" s="143" t="str">
        <f>_xlfn.IFNA(VLOOKUP(VALUE(Table30[[#This Row],[TaxCode]]),TVA!E$2:H$628,4,FALSE),"")</f>
        <v/>
      </c>
      <c r="V176" s="57"/>
    </row>
    <row r="177" spans="1:20" ht="16.5" customHeight="1">
      <c r="D177" s="128"/>
      <c r="S177" s="69"/>
      <c r="T177" s="143" t="str">
        <f>IF(Q177&lt;&gt;"",_xlfn.IFNA(VLOOKUP(VALUE(Table30[[#This Row],[TaxCode]]),TVA!E$2:H$628,4,FALSE),""),"")</f>
        <v/>
      </c>
    </row>
    <row r="178" spans="1:20" ht="16.5" customHeight="1">
      <c r="A178" s="62" t="s">
        <v>775</v>
      </c>
      <c r="B178" s="62" t="s">
        <v>389</v>
      </c>
      <c r="C178" s="63" t="s">
        <v>390</v>
      </c>
      <c r="D178" s="124">
        <v>143</v>
      </c>
      <c r="E178" s="51">
        <v>2</v>
      </c>
      <c r="F178" s="64">
        <v>2026</v>
      </c>
      <c r="G178" s="52" t="s">
        <v>1831</v>
      </c>
      <c r="H178" s="63" t="s">
        <v>845</v>
      </c>
      <c r="I178" s="52" t="s">
        <v>1832</v>
      </c>
      <c r="J178" s="52" t="s">
        <v>1831</v>
      </c>
      <c r="K178" s="63" t="s">
        <v>327</v>
      </c>
      <c r="L178" s="63" t="s">
        <v>327</v>
      </c>
      <c r="M178" s="67" t="s">
        <v>751</v>
      </c>
      <c r="N178" s="66">
        <v>100000</v>
      </c>
      <c r="O178" s="66"/>
      <c r="P178" s="54" t="s">
        <v>412</v>
      </c>
      <c r="Q178" s="54" t="s">
        <v>240</v>
      </c>
      <c r="R178" s="68">
        <v>0</v>
      </c>
      <c r="S178" s="69"/>
      <c r="T178" s="143" t="str">
        <f>IF(Q178&lt;&gt;"",_xlfn.IFNA(VLOOKUP(VALUE(Q178),TVA!E$2:H$628,4,FALSE),""),"")</f>
        <v/>
      </c>
    </row>
    <row r="179" spans="1:20" ht="16.5" customHeight="1">
      <c r="A179" s="62" t="s">
        <v>775</v>
      </c>
      <c r="B179" s="62" t="s">
        <v>389</v>
      </c>
      <c r="C179" s="63" t="s">
        <v>390</v>
      </c>
      <c r="D179" s="124">
        <v>143</v>
      </c>
      <c r="E179" s="51">
        <v>2</v>
      </c>
      <c r="F179" s="64">
        <v>2026</v>
      </c>
      <c r="G179" s="52" t="s">
        <v>1831</v>
      </c>
      <c r="H179" s="63" t="s">
        <v>845</v>
      </c>
      <c r="I179" s="52" t="s">
        <v>1832</v>
      </c>
      <c r="J179" s="52" t="s">
        <v>1831</v>
      </c>
      <c r="K179" s="63" t="s">
        <v>327</v>
      </c>
      <c r="L179" s="63" t="s">
        <v>327</v>
      </c>
      <c r="M179" s="67" t="s">
        <v>661</v>
      </c>
      <c r="N179" s="66"/>
      <c r="O179" s="66">
        <v>100000</v>
      </c>
      <c r="P179" s="67" t="s">
        <v>412</v>
      </c>
      <c r="Q179" s="67" t="s">
        <v>240</v>
      </c>
      <c r="R179" s="68">
        <v>0</v>
      </c>
      <c r="S179" s="69"/>
      <c r="T179" s="143" t="str">
        <f>IF(Q179&lt;&gt;"",_xlfn.IFNA(VLOOKUP(VALUE(Q179),TVA!E$2:H$628,4,FALSE),""),"")</f>
        <v/>
      </c>
    </row>
    <row r="180" spans="1:20" ht="16.5" customHeight="1">
      <c r="A180" s="62" t="s">
        <v>775</v>
      </c>
      <c r="B180" s="62" t="s">
        <v>389</v>
      </c>
      <c r="C180" s="63" t="s">
        <v>390</v>
      </c>
      <c r="D180" s="124">
        <v>143</v>
      </c>
      <c r="E180" s="51">
        <v>2</v>
      </c>
      <c r="F180" s="64">
        <v>2026</v>
      </c>
      <c r="G180" s="52" t="s">
        <v>1831</v>
      </c>
      <c r="H180" s="63" t="s">
        <v>1588</v>
      </c>
      <c r="I180" s="52" t="s">
        <v>1832</v>
      </c>
      <c r="J180" s="52" t="s">
        <v>1831</v>
      </c>
      <c r="K180" s="63" t="s">
        <v>327</v>
      </c>
      <c r="L180" s="63" t="s">
        <v>327</v>
      </c>
      <c r="M180" s="67" t="s">
        <v>751</v>
      </c>
      <c r="N180" s="66">
        <v>100000</v>
      </c>
      <c r="O180" s="66"/>
      <c r="P180" s="67" t="s">
        <v>412</v>
      </c>
      <c r="Q180" s="67" t="s">
        <v>240</v>
      </c>
      <c r="R180" s="68">
        <v>0</v>
      </c>
      <c r="S180" s="69"/>
      <c r="T180" s="143" t="str">
        <f>IF(Q180&lt;&gt;"",_xlfn.IFNA(VLOOKUP(VALUE(Q180),TVA!E$2:H$628,4,FALSE),""),"")</f>
        <v/>
      </c>
    </row>
    <row r="181" spans="1:20" ht="16.5" customHeight="1">
      <c r="A181" s="62" t="s">
        <v>775</v>
      </c>
      <c r="B181" s="62" t="s">
        <v>389</v>
      </c>
      <c r="C181" s="63" t="s">
        <v>390</v>
      </c>
      <c r="D181" s="124">
        <v>143</v>
      </c>
      <c r="E181" s="51">
        <v>2</v>
      </c>
      <c r="F181" s="64">
        <v>2026</v>
      </c>
      <c r="G181" s="52" t="s">
        <v>1831</v>
      </c>
      <c r="H181" s="63" t="s">
        <v>1589</v>
      </c>
      <c r="I181" s="52" t="s">
        <v>1832</v>
      </c>
      <c r="J181" s="52" t="s">
        <v>1831</v>
      </c>
      <c r="K181" s="63" t="s">
        <v>327</v>
      </c>
      <c r="L181" s="63" t="s">
        <v>327</v>
      </c>
      <c r="M181" s="67" t="s">
        <v>661</v>
      </c>
      <c r="N181" s="66"/>
      <c r="O181" s="66">
        <v>100000</v>
      </c>
      <c r="P181" s="67" t="s">
        <v>412</v>
      </c>
      <c r="Q181" s="67" t="s">
        <v>240</v>
      </c>
      <c r="R181" s="68">
        <v>0</v>
      </c>
      <c r="S181" s="69"/>
      <c r="T181" s="143" t="str">
        <f>IF(Q181&lt;&gt;"",_xlfn.IFNA(VLOOKUP(VALUE(Q181),TVA!E$2:H$628,4,FALSE),""),"")</f>
        <v/>
      </c>
    </row>
    <row r="182" spans="1:20" ht="16.5" customHeight="1">
      <c r="A182" s="62" t="s">
        <v>775</v>
      </c>
      <c r="B182" s="62" t="s">
        <v>389</v>
      </c>
      <c r="C182" s="63" t="s">
        <v>390</v>
      </c>
      <c r="D182" s="124">
        <v>143</v>
      </c>
      <c r="E182" s="51">
        <v>2</v>
      </c>
      <c r="F182" s="64">
        <v>2026</v>
      </c>
      <c r="G182" s="52" t="s">
        <v>1831</v>
      </c>
      <c r="H182" s="63" t="s">
        <v>846</v>
      </c>
      <c r="I182" s="52" t="s">
        <v>1832</v>
      </c>
      <c r="J182" s="52" t="s">
        <v>1831</v>
      </c>
      <c r="K182" s="63" t="s">
        <v>327</v>
      </c>
      <c r="L182" s="63" t="s">
        <v>327</v>
      </c>
      <c r="M182" s="67" t="s">
        <v>751</v>
      </c>
      <c r="N182" s="66">
        <v>100000</v>
      </c>
      <c r="O182" s="66"/>
      <c r="P182" s="67" t="s">
        <v>412</v>
      </c>
      <c r="Q182" s="67" t="s">
        <v>240</v>
      </c>
      <c r="R182" s="68">
        <v>0</v>
      </c>
      <c r="S182" s="69"/>
      <c r="T182" s="143" t="str">
        <f>IF(Q182&lt;&gt;"",_xlfn.IFNA(VLOOKUP(VALUE(Q182),TVA!E$2:H$628,4,FALSE),""),"")</f>
        <v/>
      </c>
    </row>
    <row r="183" spans="1:20" ht="16.5" customHeight="1">
      <c r="A183" s="62" t="s">
        <v>775</v>
      </c>
      <c r="B183" s="62" t="s">
        <v>389</v>
      </c>
      <c r="C183" s="63" t="s">
        <v>390</v>
      </c>
      <c r="D183" s="124">
        <v>143</v>
      </c>
      <c r="E183" s="51">
        <v>2</v>
      </c>
      <c r="F183" s="64">
        <v>2026</v>
      </c>
      <c r="G183" s="52" t="s">
        <v>1831</v>
      </c>
      <c r="H183" s="63" t="s">
        <v>846</v>
      </c>
      <c r="I183" s="52" t="s">
        <v>1832</v>
      </c>
      <c r="J183" s="52" t="s">
        <v>1831</v>
      </c>
      <c r="K183" s="63" t="s">
        <v>327</v>
      </c>
      <c r="L183" s="63" t="s">
        <v>327</v>
      </c>
      <c r="M183" s="67" t="s">
        <v>661</v>
      </c>
      <c r="N183" s="66"/>
      <c r="O183" s="66">
        <v>100000</v>
      </c>
      <c r="P183" s="67" t="s">
        <v>412</v>
      </c>
      <c r="Q183" s="67" t="s">
        <v>240</v>
      </c>
      <c r="R183" s="68">
        <v>0</v>
      </c>
      <c r="S183" s="69"/>
      <c r="T183" s="143" t="str">
        <f>IF(Q183&lt;&gt;"",_xlfn.IFNA(VLOOKUP(VALUE(Q183),TVA!E$2:H$628,4,FALSE),""),"")</f>
        <v/>
      </c>
    </row>
    <row r="184" spans="1:20" ht="16.5" customHeight="1">
      <c r="D184" s="128"/>
      <c r="S184" s="69"/>
      <c r="T184" s="143" t="str">
        <f>IF(Q184&lt;&gt;"",_xlfn.IFNA(VLOOKUP(VALUE(Q184),TVA!E$2:H$628,4,FALSE),""),"")</f>
        <v/>
      </c>
    </row>
    <row r="185" spans="1:20" ht="16.5" customHeight="1">
      <c r="A185" s="62" t="s">
        <v>775</v>
      </c>
      <c r="B185" s="62" t="s">
        <v>389</v>
      </c>
      <c r="C185" s="63" t="s">
        <v>390</v>
      </c>
      <c r="D185" s="124">
        <v>144</v>
      </c>
      <c r="E185" s="51">
        <v>2</v>
      </c>
      <c r="F185" s="64">
        <v>2026</v>
      </c>
      <c r="G185" s="52" t="s">
        <v>1831</v>
      </c>
      <c r="H185" s="63" t="s">
        <v>1841</v>
      </c>
      <c r="I185" s="52" t="s">
        <v>1832</v>
      </c>
      <c r="J185" s="52" t="s">
        <v>1831</v>
      </c>
      <c r="K185" s="63" t="s">
        <v>327</v>
      </c>
      <c r="L185" s="63" t="s">
        <v>327</v>
      </c>
      <c r="M185" s="67" t="s">
        <v>661</v>
      </c>
      <c r="N185" s="66">
        <v>16000</v>
      </c>
      <c r="O185" s="66"/>
      <c r="P185" s="131" t="s">
        <v>647</v>
      </c>
      <c r="Q185" s="425" t="s">
        <v>1875</v>
      </c>
      <c r="R185" s="68">
        <v>0</v>
      </c>
      <c r="S185" s="69"/>
      <c r="T185" s="427" t="s">
        <v>1876</v>
      </c>
    </row>
    <row r="186" spans="1:20" ht="16.5" customHeight="1">
      <c r="A186" s="62" t="s">
        <v>775</v>
      </c>
      <c r="B186" s="62" t="s">
        <v>389</v>
      </c>
      <c r="C186" s="63" t="s">
        <v>390</v>
      </c>
      <c r="D186" s="124">
        <v>144</v>
      </c>
      <c r="E186" s="51">
        <v>2</v>
      </c>
      <c r="F186" s="64">
        <v>2026</v>
      </c>
      <c r="G186" s="52" t="s">
        <v>1831</v>
      </c>
      <c r="H186" s="63" t="s">
        <v>758</v>
      </c>
      <c r="I186" s="52" t="s">
        <v>1832</v>
      </c>
      <c r="J186" s="52" t="s">
        <v>1831</v>
      </c>
      <c r="K186" s="63" t="s">
        <v>327</v>
      </c>
      <c r="L186" s="63" t="s">
        <v>327</v>
      </c>
      <c r="M186" s="67" t="s">
        <v>653</v>
      </c>
      <c r="N186" s="66"/>
      <c r="O186" s="66">
        <v>16000</v>
      </c>
      <c r="P186" s="67" t="s">
        <v>647</v>
      </c>
      <c r="Q186" s="426" t="s">
        <v>1875</v>
      </c>
      <c r="R186" s="68">
        <v>0</v>
      </c>
      <c r="S186" s="69"/>
      <c r="T186" s="427" t="s">
        <v>1876</v>
      </c>
    </row>
    <row r="187" spans="1:20" ht="16.5" customHeight="1">
      <c r="A187" s="62" t="s">
        <v>775</v>
      </c>
      <c r="B187" s="62" t="s">
        <v>389</v>
      </c>
      <c r="C187" s="63" t="s">
        <v>390</v>
      </c>
      <c r="D187" s="124">
        <v>144</v>
      </c>
      <c r="E187" s="51">
        <v>2</v>
      </c>
      <c r="F187" s="64">
        <v>2026</v>
      </c>
      <c r="G187" s="52" t="s">
        <v>1831</v>
      </c>
      <c r="H187" s="63" t="s">
        <v>1842</v>
      </c>
      <c r="I187" s="52" t="s">
        <v>1832</v>
      </c>
      <c r="J187" s="52" t="s">
        <v>1831</v>
      </c>
      <c r="K187" s="63" t="s">
        <v>327</v>
      </c>
      <c r="L187" s="63" t="s">
        <v>327</v>
      </c>
      <c r="M187" s="67" t="s">
        <v>661</v>
      </c>
      <c r="N187" s="66">
        <v>16000</v>
      </c>
      <c r="O187" s="66"/>
      <c r="P187" s="131" t="s">
        <v>786</v>
      </c>
      <c r="Q187" s="131" t="s">
        <v>1874</v>
      </c>
      <c r="R187" s="68">
        <v>0</v>
      </c>
      <c r="S187" s="69"/>
      <c r="T187" s="143" t="str">
        <f>IF(Q187&lt;&gt;"",_xlfn.IFNA(VLOOKUP(VALUE(Q187),TVA!E$2:H$628,4,FALSE),""),"")</f>
        <v/>
      </c>
    </row>
    <row r="188" spans="1:20" ht="16.5" customHeight="1">
      <c r="A188" s="62" t="s">
        <v>775</v>
      </c>
      <c r="B188" s="62" t="s">
        <v>389</v>
      </c>
      <c r="C188" s="63" t="s">
        <v>390</v>
      </c>
      <c r="D188" s="124">
        <v>144</v>
      </c>
      <c r="E188" s="51">
        <v>2</v>
      </c>
      <c r="F188" s="64">
        <v>2026</v>
      </c>
      <c r="G188" s="52" t="s">
        <v>1831</v>
      </c>
      <c r="H188" s="63" t="s">
        <v>758</v>
      </c>
      <c r="I188" s="52" t="s">
        <v>1832</v>
      </c>
      <c r="J188" s="52" t="s">
        <v>1831</v>
      </c>
      <c r="K188" s="63" t="s">
        <v>327</v>
      </c>
      <c r="L188" s="63" t="s">
        <v>327</v>
      </c>
      <c r="M188" s="67" t="s">
        <v>653</v>
      </c>
      <c r="N188" s="66"/>
      <c r="O188" s="66">
        <v>16000</v>
      </c>
      <c r="P188" s="67" t="s">
        <v>786</v>
      </c>
      <c r="Q188" s="67" t="s">
        <v>1874</v>
      </c>
      <c r="R188" s="68">
        <v>0</v>
      </c>
      <c r="S188" s="69"/>
      <c r="T188" s="143" t="str">
        <f>IF(Q188&lt;&gt;"",_xlfn.IFNA(VLOOKUP(VALUE(Q188),TVA!E$2:H$628,4,FALSE),""),"")</f>
        <v/>
      </c>
    </row>
    <row r="189" spans="1:20" ht="16.5" customHeight="1">
      <c r="D189" s="128"/>
      <c r="S189" s="69"/>
      <c r="T189" s="143" t="str">
        <f>IF(Q189&lt;&gt;"",_xlfn.IFNA(VLOOKUP(VALUE(Q189),TVA!E$2:H$628,4,FALSE),""),"")</f>
        <v/>
      </c>
    </row>
    <row r="190" spans="1:20" ht="16.5" customHeight="1">
      <c r="A190" s="62" t="s">
        <v>777</v>
      </c>
      <c r="B190" s="62" t="s">
        <v>408</v>
      </c>
      <c r="C190" s="63" t="s">
        <v>409</v>
      </c>
      <c r="D190" s="124">
        <v>145</v>
      </c>
      <c r="E190" s="51">
        <v>2</v>
      </c>
      <c r="F190" s="64">
        <v>2026</v>
      </c>
      <c r="G190" s="52" t="s">
        <v>1831</v>
      </c>
      <c r="H190" s="63" t="s">
        <v>755</v>
      </c>
      <c r="I190" s="52" t="s">
        <v>1832</v>
      </c>
      <c r="J190" s="52" t="s">
        <v>1831</v>
      </c>
      <c r="K190" s="63" t="s">
        <v>327</v>
      </c>
      <c r="L190" s="63" t="s">
        <v>327</v>
      </c>
      <c r="M190" s="67" t="s">
        <v>661</v>
      </c>
      <c r="N190" s="66">
        <v>84000</v>
      </c>
      <c r="O190" s="66"/>
      <c r="P190" s="67" t="s">
        <v>647</v>
      </c>
      <c r="Q190" s="426" t="s">
        <v>1875</v>
      </c>
      <c r="R190" s="68">
        <v>16000</v>
      </c>
      <c r="S190" s="69"/>
      <c r="T190" s="427" t="s">
        <v>1876</v>
      </c>
    </row>
    <row r="191" spans="1:20" ht="16.5" customHeight="1">
      <c r="A191" s="62" t="s">
        <v>777</v>
      </c>
      <c r="B191" s="62" t="s">
        <v>408</v>
      </c>
      <c r="C191" s="63" t="s">
        <v>409</v>
      </c>
      <c r="D191" s="124">
        <v>145</v>
      </c>
      <c r="E191" s="51">
        <v>2</v>
      </c>
      <c r="F191" s="64">
        <v>2026</v>
      </c>
      <c r="G191" s="52" t="s">
        <v>1831</v>
      </c>
      <c r="H191" s="63" t="s">
        <v>755</v>
      </c>
      <c r="I191" s="52" t="s">
        <v>1832</v>
      </c>
      <c r="J191" s="52" t="s">
        <v>1831</v>
      </c>
      <c r="K191" s="63" t="s">
        <v>327</v>
      </c>
      <c r="L191" s="63" t="s">
        <v>327</v>
      </c>
      <c r="M191" s="67" t="s">
        <v>413</v>
      </c>
      <c r="N191" s="66"/>
      <c r="O191" s="66">
        <v>84000</v>
      </c>
      <c r="P191" s="67" t="s">
        <v>412</v>
      </c>
      <c r="Q191" s="67" t="s">
        <v>240</v>
      </c>
      <c r="R191" s="68">
        <v>0</v>
      </c>
      <c r="S191" s="69"/>
      <c r="T191" s="143" t="str">
        <f>IF(Q191&lt;&gt;"",_xlfn.IFNA(VLOOKUP(VALUE(Q191),TVA!E$2:H$628,4,FALSE),""),"")</f>
        <v/>
      </c>
    </row>
    <row r="192" spans="1:20" ht="16.5" customHeight="1">
      <c r="A192" s="62" t="s">
        <v>777</v>
      </c>
      <c r="B192" s="62" t="s">
        <v>408</v>
      </c>
      <c r="C192" s="63" t="s">
        <v>409</v>
      </c>
      <c r="D192" s="124">
        <v>145</v>
      </c>
      <c r="E192" s="51">
        <v>2</v>
      </c>
      <c r="F192" s="64">
        <v>2026</v>
      </c>
      <c r="G192" s="52" t="s">
        <v>1831</v>
      </c>
      <c r="H192" s="63" t="s">
        <v>755</v>
      </c>
      <c r="I192" s="52" t="s">
        <v>1832</v>
      </c>
      <c r="J192" s="52" t="s">
        <v>1831</v>
      </c>
      <c r="K192" s="63" t="s">
        <v>327</v>
      </c>
      <c r="L192" s="63" t="s">
        <v>327</v>
      </c>
      <c r="M192" s="67" t="s">
        <v>661</v>
      </c>
      <c r="N192" s="66">
        <v>100000</v>
      </c>
      <c r="O192" s="66"/>
      <c r="P192" s="67" t="s">
        <v>786</v>
      </c>
      <c r="Q192" s="67" t="s">
        <v>1874</v>
      </c>
      <c r="R192" s="68">
        <v>0</v>
      </c>
      <c r="S192" s="69"/>
      <c r="T192" s="143" t="str">
        <f>IF(Q192&lt;&gt;"",_xlfn.IFNA(VLOOKUP(VALUE(Q192),TVA!E$2:H$628,4,FALSE),""),"")</f>
        <v/>
      </c>
    </row>
    <row r="193" spans="1:20" ht="16.5" customHeight="1">
      <c r="A193" s="62" t="s">
        <v>777</v>
      </c>
      <c r="B193" s="62" t="s">
        <v>408</v>
      </c>
      <c r="C193" s="63" t="s">
        <v>409</v>
      </c>
      <c r="D193" s="124">
        <v>145</v>
      </c>
      <c r="E193" s="51">
        <v>2</v>
      </c>
      <c r="F193" s="64">
        <v>2026</v>
      </c>
      <c r="G193" s="52" t="s">
        <v>1831</v>
      </c>
      <c r="H193" s="63" t="s">
        <v>755</v>
      </c>
      <c r="I193" s="52" t="s">
        <v>1832</v>
      </c>
      <c r="J193" s="52" t="s">
        <v>1831</v>
      </c>
      <c r="K193" s="63" t="s">
        <v>327</v>
      </c>
      <c r="L193" s="63" t="s">
        <v>327</v>
      </c>
      <c r="M193" s="67" t="s">
        <v>413</v>
      </c>
      <c r="N193" s="66"/>
      <c r="O193" s="66">
        <v>100000</v>
      </c>
      <c r="P193" s="67" t="s">
        <v>412</v>
      </c>
      <c r="Q193" s="67" t="s">
        <v>240</v>
      </c>
      <c r="R193" s="68">
        <v>0</v>
      </c>
      <c r="S193" s="69"/>
      <c r="T193" s="143" t="str">
        <f>IF(Q193&lt;&gt;"",_xlfn.IFNA(VLOOKUP(VALUE(Q193),TVA!E$2:H$628,4,FALSE),""),"")</f>
        <v/>
      </c>
    </row>
    <row r="194" spans="1:20" ht="16.5" customHeight="1">
      <c r="A194" s="62" t="s">
        <v>777</v>
      </c>
      <c r="B194" s="62" t="s">
        <v>408</v>
      </c>
      <c r="C194" s="63" t="s">
        <v>409</v>
      </c>
      <c r="D194" s="124">
        <v>145</v>
      </c>
      <c r="E194" s="51">
        <v>2</v>
      </c>
      <c r="F194" s="64">
        <v>2026</v>
      </c>
      <c r="G194" s="52" t="s">
        <v>1831</v>
      </c>
      <c r="H194" s="63" t="s">
        <v>755</v>
      </c>
      <c r="I194" s="52" t="s">
        <v>1832</v>
      </c>
      <c r="J194" s="52" t="s">
        <v>1831</v>
      </c>
      <c r="K194" s="63" t="s">
        <v>327</v>
      </c>
      <c r="L194" s="63" t="s">
        <v>327</v>
      </c>
      <c r="M194" s="67" t="s">
        <v>661</v>
      </c>
      <c r="N194" s="66">
        <v>84000</v>
      </c>
      <c r="O194" s="66"/>
      <c r="P194" s="67" t="s">
        <v>786</v>
      </c>
      <c r="Q194" s="67" t="s">
        <v>1874</v>
      </c>
      <c r="R194" s="68">
        <v>16000</v>
      </c>
      <c r="S194" s="69"/>
      <c r="T194" s="143" t="str">
        <f>IF(Q194&lt;&gt;"",_xlfn.IFNA(VLOOKUP(VALUE(Q194),TVA!E$2:H$628,4,FALSE),""),"")</f>
        <v/>
      </c>
    </row>
    <row r="195" spans="1:20" ht="16.5" customHeight="1">
      <c r="A195" s="62" t="s">
        <v>777</v>
      </c>
      <c r="B195" s="62" t="s">
        <v>408</v>
      </c>
      <c r="C195" s="63" t="s">
        <v>409</v>
      </c>
      <c r="D195" s="124">
        <v>145</v>
      </c>
      <c r="E195" s="51">
        <v>2</v>
      </c>
      <c r="F195" s="64">
        <v>2026</v>
      </c>
      <c r="G195" s="52" t="s">
        <v>1831</v>
      </c>
      <c r="H195" s="63" t="s">
        <v>755</v>
      </c>
      <c r="I195" s="52" t="s">
        <v>1832</v>
      </c>
      <c r="J195" s="52" t="s">
        <v>1831</v>
      </c>
      <c r="K195" s="63" t="s">
        <v>327</v>
      </c>
      <c r="L195" s="63" t="s">
        <v>327</v>
      </c>
      <c r="M195" s="67" t="s">
        <v>413</v>
      </c>
      <c r="N195" s="66"/>
      <c r="O195" s="66">
        <v>84000</v>
      </c>
      <c r="P195" s="67" t="s">
        <v>412</v>
      </c>
      <c r="Q195" s="67" t="s">
        <v>240</v>
      </c>
      <c r="R195" s="68">
        <v>0</v>
      </c>
      <c r="S195" s="69"/>
      <c r="T195" s="143" t="str">
        <f>IF(Q195&lt;&gt;"",_xlfn.IFNA(VLOOKUP(VALUE(Q195),TVA!E$2:H$628,4,FALSE),""),"")</f>
        <v/>
      </c>
    </row>
    <row r="196" spans="1:20" ht="16.5" customHeight="1">
      <c r="A196" s="115"/>
      <c r="B196" s="115"/>
      <c r="C196" s="115"/>
      <c r="D196" s="125"/>
      <c r="E196" s="126"/>
      <c r="F196" s="126"/>
      <c r="G196" s="116"/>
      <c r="H196" s="115"/>
      <c r="I196" s="116"/>
      <c r="J196" s="116"/>
      <c r="K196" s="115"/>
      <c r="L196" s="115"/>
      <c r="M196" s="118"/>
      <c r="N196" s="117"/>
      <c r="O196" s="117"/>
      <c r="P196" s="118"/>
      <c r="Q196" s="118"/>
      <c r="R196" s="119"/>
      <c r="S196" s="69"/>
      <c r="T196" s="143" t="str">
        <f>IF(Q196&lt;&gt;"",_xlfn.IFNA(VLOOKUP(VALUE(Q196),TVA!E$2:H$628,4,FALSE),""),"")</f>
        <v/>
      </c>
    </row>
    <row r="197" spans="1:20" ht="16.5" customHeight="1">
      <c r="A197" s="62" t="s">
        <v>777</v>
      </c>
      <c r="B197" s="62" t="s">
        <v>408</v>
      </c>
      <c r="C197" s="63" t="s">
        <v>409</v>
      </c>
      <c r="D197" s="124">
        <v>146</v>
      </c>
      <c r="E197" s="51">
        <v>2</v>
      </c>
      <c r="F197" s="64">
        <v>2026</v>
      </c>
      <c r="G197" s="52" t="s">
        <v>1831</v>
      </c>
      <c r="H197" s="63" t="s">
        <v>847</v>
      </c>
      <c r="I197" s="52" t="s">
        <v>1832</v>
      </c>
      <c r="J197" s="52" t="s">
        <v>1831</v>
      </c>
      <c r="K197" s="63" t="s">
        <v>327</v>
      </c>
      <c r="L197" s="63" t="s">
        <v>327</v>
      </c>
      <c r="M197" s="67" t="s">
        <v>653</v>
      </c>
      <c r="N197" s="66">
        <v>16000</v>
      </c>
      <c r="O197" s="66"/>
      <c r="P197" s="131" t="s">
        <v>647</v>
      </c>
      <c r="Q197" s="428" t="s">
        <v>1875</v>
      </c>
      <c r="R197" s="68">
        <v>0</v>
      </c>
      <c r="S197" s="69"/>
      <c r="T197" s="427" t="s">
        <v>1876</v>
      </c>
    </row>
    <row r="198" spans="1:20" ht="16.5" customHeight="1">
      <c r="A198" s="62" t="s">
        <v>777</v>
      </c>
      <c r="B198" s="62" t="s">
        <v>408</v>
      </c>
      <c r="C198" s="120" t="s">
        <v>409</v>
      </c>
      <c r="D198" s="124">
        <v>146</v>
      </c>
      <c r="E198" s="51">
        <v>2</v>
      </c>
      <c r="F198" s="64">
        <v>2026</v>
      </c>
      <c r="G198" s="52" t="s">
        <v>1831</v>
      </c>
      <c r="H198" s="63" t="s">
        <v>847</v>
      </c>
      <c r="I198" s="52" t="s">
        <v>1832</v>
      </c>
      <c r="J198" s="52" t="s">
        <v>1831</v>
      </c>
      <c r="K198" s="120" t="s">
        <v>327</v>
      </c>
      <c r="L198" s="120" t="s">
        <v>327</v>
      </c>
      <c r="M198" s="122" t="s">
        <v>413</v>
      </c>
      <c r="N198" s="121"/>
      <c r="O198" s="66">
        <v>16000</v>
      </c>
      <c r="P198" s="122" t="s">
        <v>412</v>
      </c>
      <c r="Q198" s="122" t="s">
        <v>240</v>
      </c>
      <c r="R198" s="123">
        <v>0</v>
      </c>
      <c r="S198" s="69"/>
      <c r="T198" s="143" t="str">
        <f>IF(Q198&lt;&gt;"",_xlfn.IFNA(VLOOKUP(VALUE(Q198),TVA!E$2:H$628,4,FALSE),""),"")</f>
        <v/>
      </c>
    </row>
    <row r="199" spans="1:20" ht="16.5" customHeight="1">
      <c r="A199" s="62" t="s">
        <v>777</v>
      </c>
      <c r="B199" s="62" t="s">
        <v>408</v>
      </c>
      <c r="C199" s="120" t="s">
        <v>409</v>
      </c>
      <c r="D199" s="124">
        <v>146</v>
      </c>
      <c r="E199" s="51">
        <v>2</v>
      </c>
      <c r="F199" s="64">
        <v>2026</v>
      </c>
      <c r="G199" s="52" t="s">
        <v>1831</v>
      </c>
      <c r="H199" s="63" t="s">
        <v>847</v>
      </c>
      <c r="I199" s="52" t="s">
        <v>1832</v>
      </c>
      <c r="J199" s="52" t="s">
        <v>1831</v>
      </c>
      <c r="K199" s="120" t="s">
        <v>327</v>
      </c>
      <c r="L199" s="120" t="s">
        <v>327</v>
      </c>
      <c r="M199" s="67" t="s">
        <v>653</v>
      </c>
      <c r="N199" s="66">
        <v>16000</v>
      </c>
      <c r="O199" s="66"/>
      <c r="P199" s="131" t="s">
        <v>786</v>
      </c>
      <c r="Q199" s="131" t="s">
        <v>1874</v>
      </c>
      <c r="R199" s="123">
        <v>0</v>
      </c>
      <c r="S199" s="69"/>
      <c r="T199" s="143" t="str">
        <f>IF(Q199&lt;&gt;"",_xlfn.IFNA(VLOOKUP(VALUE(Q199),TVA!E$2:H$628,4,FALSE),""),"")</f>
        <v/>
      </c>
    </row>
    <row r="200" spans="1:20" ht="16.5" customHeight="1">
      <c r="A200" s="62" t="s">
        <v>777</v>
      </c>
      <c r="B200" s="62" t="s">
        <v>408</v>
      </c>
      <c r="C200" s="120" t="s">
        <v>409</v>
      </c>
      <c r="D200" s="124">
        <v>146</v>
      </c>
      <c r="E200" s="51">
        <v>2</v>
      </c>
      <c r="F200" s="64">
        <v>2026</v>
      </c>
      <c r="G200" s="52" t="s">
        <v>1831</v>
      </c>
      <c r="H200" s="63" t="s">
        <v>847</v>
      </c>
      <c r="I200" s="52" t="s">
        <v>1832</v>
      </c>
      <c r="J200" s="52" t="s">
        <v>1831</v>
      </c>
      <c r="K200" s="120" t="s">
        <v>327</v>
      </c>
      <c r="L200" s="120" t="s">
        <v>327</v>
      </c>
      <c r="M200" s="122" t="s">
        <v>413</v>
      </c>
      <c r="N200" s="121"/>
      <c r="O200" s="66">
        <v>16000</v>
      </c>
      <c r="P200" s="122" t="s">
        <v>412</v>
      </c>
      <c r="Q200" s="122" t="s">
        <v>240</v>
      </c>
      <c r="R200" s="123">
        <v>0</v>
      </c>
      <c r="S200" s="69"/>
      <c r="T200" s="143" t="str">
        <f>IF(Q200&lt;&gt;"",_xlfn.IFNA(VLOOKUP(VALUE(Q200),TVA!E$2:H$628,4,FALSE),""),"")</f>
        <v/>
      </c>
    </row>
    <row r="201" spans="1:20" ht="16.5" customHeight="1">
      <c r="D201" s="128"/>
      <c r="S201" s="69"/>
      <c r="T201" s="143" t="str">
        <f>IF(Q201&lt;&gt;"",_xlfn.IFNA(VLOOKUP(VALUE(Q201),TVA!E$2:H$628,4,FALSE),""),"")</f>
        <v/>
      </c>
    </row>
    <row r="202" spans="1:20" ht="16.5" customHeight="1">
      <c r="A202" s="62" t="s">
        <v>775</v>
      </c>
      <c r="B202" s="62" t="s">
        <v>389</v>
      </c>
      <c r="C202" s="63" t="s">
        <v>390</v>
      </c>
      <c r="D202" s="124">
        <v>147</v>
      </c>
      <c r="E202" s="51">
        <v>2</v>
      </c>
      <c r="F202" s="64">
        <v>2026</v>
      </c>
      <c r="G202" s="52" t="s">
        <v>1831</v>
      </c>
      <c r="H202" s="63" t="s">
        <v>787</v>
      </c>
      <c r="I202" s="52" t="s">
        <v>1832</v>
      </c>
      <c r="J202" s="52" t="s">
        <v>1831</v>
      </c>
      <c r="K202" s="63" t="s">
        <v>327</v>
      </c>
      <c r="L202" s="63" t="s">
        <v>327</v>
      </c>
      <c r="M202" s="67" t="s">
        <v>789</v>
      </c>
      <c r="N202" s="66">
        <v>100000</v>
      </c>
      <c r="O202" s="66"/>
      <c r="P202" s="67" t="s">
        <v>412</v>
      </c>
      <c r="Q202" s="67" t="s">
        <v>240</v>
      </c>
      <c r="R202" s="68">
        <v>0</v>
      </c>
      <c r="S202" s="69"/>
      <c r="T202" s="143" t="str">
        <f>IF(Q202&lt;&gt;"",_xlfn.IFNA(VLOOKUP(VALUE(Q202),TVA!E$2:H$628,4,FALSE),""),"")</f>
        <v/>
      </c>
    </row>
    <row r="203" spans="1:20" ht="16.5" customHeight="1">
      <c r="A203" s="62" t="s">
        <v>775</v>
      </c>
      <c r="B203" s="62" t="s">
        <v>389</v>
      </c>
      <c r="C203" s="63" t="s">
        <v>390</v>
      </c>
      <c r="D203" s="124">
        <v>147</v>
      </c>
      <c r="E203" s="51">
        <v>2</v>
      </c>
      <c r="F203" s="64">
        <v>2026</v>
      </c>
      <c r="G203" s="52" t="s">
        <v>1831</v>
      </c>
      <c r="H203" s="63" t="s">
        <v>787</v>
      </c>
      <c r="I203" s="52" t="s">
        <v>1832</v>
      </c>
      <c r="J203" s="52" t="s">
        <v>1831</v>
      </c>
      <c r="K203" s="63" t="s">
        <v>327</v>
      </c>
      <c r="L203" s="63" t="s">
        <v>327</v>
      </c>
      <c r="M203" s="67" t="s">
        <v>127</v>
      </c>
      <c r="N203" s="66"/>
      <c r="O203" s="66">
        <v>100000</v>
      </c>
      <c r="P203" s="122" t="s">
        <v>412</v>
      </c>
      <c r="Q203" s="122" t="s">
        <v>240</v>
      </c>
      <c r="R203" s="123">
        <v>0</v>
      </c>
      <c r="S203" s="69"/>
      <c r="T203" s="143" t="str">
        <f>IF(Q203&lt;&gt;"",_xlfn.IFNA(VLOOKUP(VALUE(Q203),TVA!E$2:H$628,4,FALSE),""),"")</f>
        <v/>
      </c>
    </row>
    <row r="204" spans="1:20" ht="16.5" customHeight="1">
      <c r="A204" s="62" t="s">
        <v>775</v>
      </c>
      <c r="B204" s="62" t="s">
        <v>389</v>
      </c>
      <c r="C204" s="63" t="s">
        <v>390</v>
      </c>
      <c r="D204" s="124">
        <v>147</v>
      </c>
      <c r="E204" s="51">
        <v>2</v>
      </c>
      <c r="F204" s="64">
        <v>2026</v>
      </c>
      <c r="G204" s="52" t="s">
        <v>1831</v>
      </c>
      <c r="H204" s="63" t="s">
        <v>788</v>
      </c>
      <c r="I204" s="52" t="s">
        <v>1832</v>
      </c>
      <c r="J204" s="52" t="s">
        <v>1831</v>
      </c>
      <c r="K204" s="63" t="s">
        <v>327</v>
      </c>
      <c r="L204" s="63" t="s">
        <v>327</v>
      </c>
      <c r="M204" s="67" t="s">
        <v>127</v>
      </c>
      <c r="N204" s="66">
        <v>6500</v>
      </c>
      <c r="O204" s="66"/>
      <c r="P204" s="67" t="s">
        <v>412</v>
      </c>
      <c r="Q204" s="67" t="s">
        <v>240</v>
      </c>
      <c r="R204" s="68">
        <v>0</v>
      </c>
      <c r="S204" s="69"/>
      <c r="T204" s="143" t="str">
        <f>IF(Q204&lt;&gt;"",_xlfn.IFNA(VLOOKUP(VALUE(Q204),TVA!E$2:H$628,4,FALSE),""),"")</f>
        <v/>
      </c>
    </row>
    <row r="205" spans="1:20" ht="16.5" customHeight="1">
      <c r="A205" s="62" t="s">
        <v>775</v>
      </c>
      <c r="B205" s="62" t="s">
        <v>389</v>
      </c>
      <c r="C205" s="63" t="s">
        <v>390</v>
      </c>
      <c r="D205" s="124">
        <v>147</v>
      </c>
      <c r="E205" s="51">
        <v>2</v>
      </c>
      <c r="F205" s="64">
        <v>2026</v>
      </c>
      <c r="G205" s="52" t="s">
        <v>1831</v>
      </c>
      <c r="H205" s="63" t="s">
        <v>788</v>
      </c>
      <c r="I205" s="52" t="s">
        <v>1832</v>
      </c>
      <c r="J205" s="52" t="s">
        <v>1831</v>
      </c>
      <c r="K205" s="63" t="s">
        <v>327</v>
      </c>
      <c r="L205" s="63" t="s">
        <v>327</v>
      </c>
      <c r="M205" s="67" t="s">
        <v>790</v>
      </c>
      <c r="N205" s="66"/>
      <c r="O205" s="66">
        <v>6500</v>
      </c>
      <c r="P205" s="122" t="s">
        <v>412</v>
      </c>
      <c r="Q205" s="122" t="s">
        <v>240</v>
      </c>
      <c r="R205" s="123">
        <v>0</v>
      </c>
      <c r="S205" s="69"/>
      <c r="T205" s="143" t="str">
        <f>IF(Q205&lt;&gt;"",_xlfn.IFNA(VLOOKUP(VALUE(Q205),TVA!E$2:H$628,4,FALSE),""),"")</f>
        <v/>
      </c>
    </row>
    <row r="206" spans="1:20" ht="16.5" customHeight="1">
      <c r="A206" s="62" t="s">
        <v>775</v>
      </c>
      <c r="B206" s="62" t="s">
        <v>389</v>
      </c>
      <c r="C206" s="63" t="s">
        <v>390</v>
      </c>
      <c r="D206" s="124">
        <v>147</v>
      </c>
      <c r="E206" s="51">
        <v>2</v>
      </c>
      <c r="F206" s="64">
        <v>2026</v>
      </c>
      <c r="G206" s="52" t="s">
        <v>1831</v>
      </c>
      <c r="H206" s="63" t="s">
        <v>793</v>
      </c>
      <c r="I206" s="52" t="s">
        <v>1832</v>
      </c>
      <c r="J206" s="52" t="s">
        <v>1831</v>
      </c>
      <c r="K206" s="63" t="s">
        <v>327</v>
      </c>
      <c r="L206" s="63" t="s">
        <v>327</v>
      </c>
      <c r="M206" s="67" t="s">
        <v>127</v>
      </c>
      <c r="N206" s="66">
        <v>25000</v>
      </c>
      <c r="O206" s="66"/>
      <c r="P206" s="67" t="s">
        <v>412</v>
      </c>
      <c r="Q206" s="67" t="s">
        <v>240</v>
      </c>
      <c r="R206" s="68">
        <v>0</v>
      </c>
      <c r="S206" s="69"/>
      <c r="T206" s="143" t="str">
        <f>IF(Q206&lt;&gt;"",_xlfn.IFNA(VLOOKUP(VALUE(Q206),TVA!E$2:H$628,4,FALSE),""),"")</f>
        <v/>
      </c>
    </row>
    <row r="207" spans="1:20" ht="16.5" customHeight="1">
      <c r="A207" s="62" t="s">
        <v>775</v>
      </c>
      <c r="B207" s="62" t="s">
        <v>389</v>
      </c>
      <c r="C207" s="63" t="s">
        <v>390</v>
      </c>
      <c r="D207" s="124">
        <v>147</v>
      </c>
      <c r="E207" s="51">
        <v>2</v>
      </c>
      <c r="F207" s="64">
        <v>2026</v>
      </c>
      <c r="G207" s="52" t="s">
        <v>1831</v>
      </c>
      <c r="H207" s="63" t="s">
        <v>793</v>
      </c>
      <c r="I207" s="52" t="s">
        <v>1832</v>
      </c>
      <c r="J207" s="52" t="s">
        <v>1831</v>
      </c>
      <c r="K207" s="63" t="s">
        <v>327</v>
      </c>
      <c r="L207" s="63" t="s">
        <v>327</v>
      </c>
      <c r="M207" s="67" t="s">
        <v>791</v>
      </c>
      <c r="N207" s="66"/>
      <c r="O207" s="66">
        <v>25000</v>
      </c>
      <c r="P207" s="122" t="s">
        <v>412</v>
      </c>
      <c r="Q207" s="122" t="s">
        <v>240</v>
      </c>
      <c r="R207" s="123">
        <v>0</v>
      </c>
      <c r="S207" s="69"/>
      <c r="T207" s="143" t="str">
        <f>IF(Q207&lt;&gt;"",_xlfn.IFNA(VLOOKUP(VALUE(Q207),TVA!E$2:H$628,4,FALSE),""),"")</f>
        <v/>
      </c>
    </row>
    <row r="208" spans="1:20" ht="16.5" customHeight="1">
      <c r="A208" s="62" t="s">
        <v>775</v>
      </c>
      <c r="B208" s="62" t="s">
        <v>389</v>
      </c>
      <c r="C208" s="63" t="s">
        <v>390</v>
      </c>
      <c r="D208" s="124">
        <v>147</v>
      </c>
      <c r="E208" s="51">
        <v>2</v>
      </c>
      <c r="F208" s="64">
        <v>2026</v>
      </c>
      <c r="G208" s="52" t="s">
        <v>1831</v>
      </c>
      <c r="H208" s="63" t="s">
        <v>794</v>
      </c>
      <c r="I208" s="52" t="s">
        <v>1832</v>
      </c>
      <c r="J208" s="52" t="s">
        <v>1831</v>
      </c>
      <c r="K208" s="63" t="s">
        <v>327</v>
      </c>
      <c r="L208" s="63" t="s">
        <v>327</v>
      </c>
      <c r="M208" s="67" t="s">
        <v>127</v>
      </c>
      <c r="N208" s="66">
        <v>10000</v>
      </c>
      <c r="O208" s="66"/>
      <c r="P208" s="67" t="s">
        <v>412</v>
      </c>
      <c r="Q208" s="67" t="s">
        <v>240</v>
      </c>
      <c r="R208" s="68">
        <v>0</v>
      </c>
      <c r="S208" s="69"/>
      <c r="T208" s="143" t="str">
        <f>IF(Q208&lt;&gt;"",_xlfn.IFNA(VLOOKUP(VALUE(Q208),TVA!E$2:H$628,4,FALSE),""),"")</f>
        <v/>
      </c>
    </row>
    <row r="209" spans="1:20" ht="16.5" customHeight="1">
      <c r="A209" s="62" t="s">
        <v>775</v>
      </c>
      <c r="B209" s="62" t="s">
        <v>389</v>
      </c>
      <c r="C209" s="63" t="s">
        <v>390</v>
      </c>
      <c r="D209" s="124">
        <v>147</v>
      </c>
      <c r="E209" s="51">
        <v>2</v>
      </c>
      <c r="F209" s="64">
        <v>2026</v>
      </c>
      <c r="G209" s="52" t="s">
        <v>1831</v>
      </c>
      <c r="H209" s="63" t="s">
        <v>794</v>
      </c>
      <c r="I209" s="52" t="s">
        <v>1832</v>
      </c>
      <c r="J209" s="52" t="s">
        <v>1831</v>
      </c>
      <c r="K209" s="63" t="s">
        <v>327</v>
      </c>
      <c r="L209" s="63" t="s">
        <v>327</v>
      </c>
      <c r="M209" s="67" t="s">
        <v>792</v>
      </c>
      <c r="N209" s="66"/>
      <c r="O209" s="66">
        <v>10000</v>
      </c>
      <c r="P209" s="122" t="s">
        <v>412</v>
      </c>
      <c r="Q209" s="122" t="s">
        <v>240</v>
      </c>
      <c r="R209" s="123">
        <v>0</v>
      </c>
      <c r="S209" s="69"/>
      <c r="T209" s="143" t="str">
        <f>IF(Q209&lt;&gt;"",_xlfn.IFNA(VLOOKUP(VALUE(Q209),TVA!E$2:H$628,4,FALSE),""),"")</f>
        <v/>
      </c>
    </row>
    <row r="210" spans="1:20" ht="16.5" customHeight="1">
      <c r="D210" s="128"/>
      <c r="S210" s="69"/>
      <c r="T210" s="143" t="str">
        <f>IF(Q210&lt;&gt;"",_xlfn.IFNA(VLOOKUP(VALUE(Q210),TVA!E$2:H$628,4,FALSE),""),"")</f>
        <v/>
      </c>
    </row>
    <row r="211" spans="1:20" ht="16.5" customHeight="1">
      <c r="A211" s="62" t="s">
        <v>777</v>
      </c>
      <c r="B211" s="62" t="s">
        <v>408</v>
      </c>
      <c r="C211" s="63" t="s">
        <v>409</v>
      </c>
      <c r="D211" s="124">
        <v>148</v>
      </c>
      <c r="E211" s="51">
        <v>2</v>
      </c>
      <c r="F211" s="64">
        <v>2026</v>
      </c>
      <c r="G211" s="52" t="s">
        <v>1831</v>
      </c>
      <c r="H211" s="63" t="s">
        <v>795</v>
      </c>
      <c r="I211" s="52" t="s">
        <v>1832</v>
      </c>
      <c r="J211" s="52" t="s">
        <v>1831</v>
      </c>
      <c r="K211" s="63" t="s">
        <v>327</v>
      </c>
      <c r="L211" s="63" t="s">
        <v>327</v>
      </c>
      <c r="M211" s="67" t="s">
        <v>127</v>
      </c>
      <c r="N211" s="66">
        <v>58500</v>
      </c>
      <c r="O211" s="66"/>
      <c r="P211" s="67" t="s">
        <v>412</v>
      </c>
      <c r="Q211" s="67" t="s">
        <v>240</v>
      </c>
      <c r="S211" s="69"/>
      <c r="T211" s="143" t="str">
        <f>IF(Q211&lt;&gt;"",_xlfn.IFNA(VLOOKUP(VALUE(Q211),TVA!E$2:H$628,4,FALSE),""),"")</f>
        <v/>
      </c>
    </row>
    <row r="212" spans="1:20" ht="16.5" customHeight="1">
      <c r="A212" s="62" t="s">
        <v>777</v>
      </c>
      <c r="B212" s="62" t="s">
        <v>408</v>
      </c>
      <c r="C212" s="120" t="s">
        <v>409</v>
      </c>
      <c r="D212" s="124">
        <v>148</v>
      </c>
      <c r="E212" s="51">
        <v>2</v>
      </c>
      <c r="F212" s="64">
        <v>2026</v>
      </c>
      <c r="G212" s="52" t="s">
        <v>1831</v>
      </c>
      <c r="H212" s="63" t="s">
        <v>795</v>
      </c>
      <c r="I212" s="52" t="s">
        <v>1832</v>
      </c>
      <c r="J212" s="52" t="s">
        <v>1831</v>
      </c>
      <c r="K212" s="63" t="s">
        <v>327</v>
      </c>
      <c r="L212" s="63" t="s">
        <v>327</v>
      </c>
      <c r="M212" s="67" t="s">
        <v>413</v>
      </c>
      <c r="N212" s="66"/>
      <c r="O212" s="66">
        <v>58500</v>
      </c>
      <c r="P212" s="122" t="s">
        <v>412</v>
      </c>
      <c r="Q212" s="122" t="s">
        <v>240</v>
      </c>
      <c r="R212" s="68">
        <v>0</v>
      </c>
      <c r="S212" s="69"/>
      <c r="T212" s="143" t="str">
        <f>IF(Q212&lt;&gt;"",_xlfn.IFNA(VLOOKUP(VALUE(Q212),TVA!E$2:H$628,4,FALSE),""),"")</f>
        <v/>
      </c>
    </row>
    <row r="213" spans="1:20" ht="16.5" customHeight="1">
      <c r="A213" s="62" t="s">
        <v>777</v>
      </c>
      <c r="B213" s="62" t="s">
        <v>408</v>
      </c>
      <c r="C213" s="120" t="s">
        <v>409</v>
      </c>
      <c r="D213" s="124">
        <v>148</v>
      </c>
      <c r="E213" s="51">
        <v>2</v>
      </c>
      <c r="F213" s="64">
        <v>2026</v>
      </c>
      <c r="G213" s="52" t="s">
        <v>1831</v>
      </c>
      <c r="H213" s="63" t="s">
        <v>796</v>
      </c>
      <c r="I213" s="52" t="s">
        <v>1832</v>
      </c>
      <c r="J213" s="52" t="s">
        <v>1831</v>
      </c>
      <c r="K213" s="63" t="s">
        <v>327</v>
      </c>
      <c r="L213" s="63" t="s">
        <v>327</v>
      </c>
      <c r="M213" s="67" t="s">
        <v>790</v>
      </c>
      <c r="N213" s="66">
        <v>6500</v>
      </c>
      <c r="O213" s="66"/>
      <c r="P213" s="67" t="s">
        <v>412</v>
      </c>
      <c r="Q213" s="67" t="s">
        <v>240</v>
      </c>
      <c r="R213" s="68">
        <v>0</v>
      </c>
      <c r="S213" s="69"/>
      <c r="T213" s="143" t="str">
        <f>IF(Q213&lt;&gt;"",_xlfn.IFNA(VLOOKUP(VALUE(Q213),TVA!E$2:H$628,4,FALSE),""),"")</f>
        <v/>
      </c>
    </row>
    <row r="214" spans="1:20" ht="16.5" customHeight="1">
      <c r="A214" s="62" t="s">
        <v>777</v>
      </c>
      <c r="B214" s="62" t="s">
        <v>408</v>
      </c>
      <c r="C214" s="120" t="s">
        <v>409</v>
      </c>
      <c r="D214" s="124">
        <v>148</v>
      </c>
      <c r="E214" s="51">
        <v>2</v>
      </c>
      <c r="F214" s="64">
        <v>2026</v>
      </c>
      <c r="G214" s="52" t="s">
        <v>1831</v>
      </c>
      <c r="H214" s="63" t="s">
        <v>796</v>
      </c>
      <c r="I214" s="52" t="s">
        <v>1832</v>
      </c>
      <c r="J214" s="52" t="s">
        <v>1831</v>
      </c>
      <c r="K214" s="63" t="s">
        <v>327</v>
      </c>
      <c r="L214" s="63" t="s">
        <v>327</v>
      </c>
      <c r="M214" s="67" t="s">
        <v>413</v>
      </c>
      <c r="N214" s="66"/>
      <c r="O214" s="66">
        <v>6500</v>
      </c>
      <c r="P214" s="122" t="s">
        <v>412</v>
      </c>
      <c r="Q214" s="122" t="s">
        <v>240</v>
      </c>
      <c r="R214" s="123">
        <v>0</v>
      </c>
      <c r="S214" s="69"/>
      <c r="T214" s="143" t="str">
        <f>IF(Q214&lt;&gt;"",_xlfn.IFNA(VLOOKUP(VALUE(Q214),TVA!E$2:H$628,4,FALSE),""),"")</f>
        <v/>
      </c>
    </row>
    <row r="215" spans="1:20" ht="16.5" customHeight="1">
      <c r="D215" s="128"/>
      <c r="S215" s="69"/>
      <c r="T215" s="143" t="str">
        <f>IF(Q215&lt;&gt;"",_xlfn.IFNA(VLOOKUP(VALUE(Q215),TVA!E$2:H$628,4,FALSE),""),"")</f>
        <v/>
      </c>
    </row>
    <row r="216" spans="1:20" ht="16.5" customHeight="1">
      <c r="A216" s="62" t="s">
        <v>775</v>
      </c>
      <c r="B216" s="62" t="s">
        <v>389</v>
      </c>
      <c r="C216" s="63" t="s">
        <v>390</v>
      </c>
      <c r="D216" s="124">
        <v>149</v>
      </c>
      <c r="E216" s="51">
        <v>2</v>
      </c>
      <c r="F216" s="64">
        <v>2026</v>
      </c>
      <c r="G216" s="52" t="s">
        <v>1831</v>
      </c>
      <c r="H216" s="63" t="s">
        <v>797</v>
      </c>
      <c r="I216" s="52" t="s">
        <v>1832</v>
      </c>
      <c r="J216" s="52" t="s">
        <v>1831</v>
      </c>
      <c r="K216" s="63" t="s">
        <v>327</v>
      </c>
      <c r="L216" s="63" t="s">
        <v>327</v>
      </c>
      <c r="M216" s="67" t="s">
        <v>858</v>
      </c>
      <c r="N216" s="66">
        <v>10000</v>
      </c>
      <c r="O216" s="66"/>
      <c r="P216" s="67" t="s">
        <v>412</v>
      </c>
      <c r="Q216" s="67" t="s">
        <v>240</v>
      </c>
      <c r="R216" s="68">
        <v>0</v>
      </c>
      <c r="S216" s="69"/>
      <c r="T216" s="143" t="str">
        <f>IF(Q216&lt;&gt;"",_xlfn.IFNA(VLOOKUP(VALUE(Q216),TVA!E$2:H$628,4,FALSE),""),"")</f>
        <v/>
      </c>
    </row>
    <row r="217" spans="1:20" ht="16.5" customHeight="1">
      <c r="A217" s="62" t="s">
        <v>775</v>
      </c>
      <c r="B217" s="62" t="s">
        <v>389</v>
      </c>
      <c r="C217" s="63" t="s">
        <v>390</v>
      </c>
      <c r="D217" s="124">
        <v>149</v>
      </c>
      <c r="E217" s="51">
        <v>2</v>
      </c>
      <c r="F217" s="64">
        <v>2026</v>
      </c>
      <c r="G217" s="52" t="s">
        <v>1831</v>
      </c>
      <c r="H217" s="63" t="s">
        <v>797</v>
      </c>
      <c r="I217" s="52" t="s">
        <v>1832</v>
      </c>
      <c r="J217" s="52" t="s">
        <v>1831</v>
      </c>
      <c r="K217" s="63" t="s">
        <v>327</v>
      </c>
      <c r="L217" s="63" t="s">
        <v>327</v>
      </c>
      <c r="M217" s="67" t="s">
        <v>799</v>
      </c>
      <c r="N217" s="66"/>
      <c r="O217" s="66">
        <v>10000</v>
      </c>
      <c r="P217" s="122" t="s">
        <v>412</v>
      </c>
      <c r="Q217" s="122" t="s">
        <v>240</v>
      </c>
      <c r="R217" s="123">
        <v>0</v>
      </c>
      <c r="S217" s="69"/>
      <c r="T217" s="143" t="str">
        <f>IF(Q217&lt;&gt;"",_xlfn.IFNA(VLOOKUP(VALUE(Q217),TVA!E$2:H$628,4,FALSE),""),"")</f>
        <v/>
      </c>
    </row>
    <row r="218" spans="1:20" ht="16.5" customHeight="1">
      <c r="D218" s="128"/>
      <c r="E218" s="51"/>
      <c r="S218" s="69"/>
      <c r="T218" s="143" t="str">
        <f>IF(Q218&lt;&gt;"",_xlfn.IFNA(VLOOKUP(VALUE(Q218),TVA!E$2:H$628,4,FALSE),""),"")</f>
        <v/>
      </c>
    </row>
    <row r="219" spans="1:20" ht="16.5" customHeight="1">
      <c r="A219" s="62" t="s">
        <v>775</v>
      </c>
      <c r="B219" s="62" t="s">
        <v>389</v>
      </c>
      <c r="C219" s="63" t="s">
        <v>390</v>
      </c>
      <c r="D219" s="124">
        <v>150</v>
      </c>
      <c r="E219" s="51">
        <v>2</v>
      </c>
      <c r="F219" s="64">
        <v>2026</v>
      </c>
      <c r="G219" s="52" t="s">
        <v>1831</v>
      </c>
      <c r="H219" s="63" t="s">
        <v>798</v>
      </c>
      <c r="I219" s="52" t="s">
        <v>1832</v>
      </c>
      <c r="J219" s="52" t="s">
        <v>1831</v>
      </c>
      <c r="K219" s="63" t="s">
        <v>327</v>
      </c>
      <c r="L219" s="63" t="s">
        <v>327</v>
      </c>
      <c r="M219" s="225" t="s">
        <v>799</v>
      </c>
      <c r="N219" s="66">
        <v>800</v>
      </c>
      <c r="O219" s="66"/>
      <c r="P219" s="131" t="s">
        <v>387</v>
      </c>
      <c r="Q219" s="131" t="s">
        <v>802</v>
      </c>
      <c r="R219" s="68">
        <v>0</v>
      </c>
      <c r="S219" s="69"/>
      <c r="T219" s="143" t="str">
        <f>IF(Q219&lt;&gt;"",_xlfn.IFNA(VLOOKUP(VALUE(Q219),TVA!E$2:H$628,4,FALSE),""),"")</f>
        <v/>
      </c>
    </row>
    <row r="220" spans="1:20" ht="16.5" customHeight="1">
      <c r="A220" s="62" t="s">
        <v>775</v>
      </c>
      <c r="B220" s="62" t="s">
        <v>389</v>
      </c>
      <c r="C220" s="63" t="s">
        <v>390</v>
      </c>
      <c r="D220" s="124">
        <v>150</v>
      </c>
      <c r="E220" s="51">
        <v>2</v>
      </c>
      <c r="F220" s="64">
        <v>2026</v>
      </c>
      <c r="G220" s="52" t="s">
        <v>1831</v>
      </c>
      <c r="H220" s="63" t="s">
        <v>798</v>
      </c>
      <c r="I220" s="52" t="s">
        <v>1832</v>
      </c>
      <c r="J220" s="52" t="s">
        <v>1831</v>
      </c>
      <c r="K220" s="63" t="s">
        <v>327</v>
      </c>
      <c r="L220" s="63" t="s">
        <v>327</v>
      </c>
      <c r="M220" s="225" t="s">
        <v>653</v>
      </c>
      <c r="N220" s="66"/>
      <c r="O220" s="66">
        <v>800</v>
      </c>
      <c r="P220" s="67" t="s">
        <v>387</v>
      </c>
      <c r="Q220" s="67" t="s">
        <v>802</v>
      </c>
      <c r="R220" s="123">
        <v>0</v>
      </c>
      <c r="S220" s="69"/>
      <c r="T220" s="143" t="str">
        <f>IF(Q220&lt;&gt;"",_xlfn.IFNA(VLOOKUP(VALUE(Q220),TVA!E$2:H$628,4,FALSE),""),"")</f>
        <v/>
      </c>
    </row>
    <row r="221" spans="1:20" ht="16.5" customHeight="1">
      <c r="D221" s="128"/>
      <c r="E221" s="51"/>
      <c r="M221" s="226"/>
      <c r="S221" s="69"/>
      <c r="T221" s="143" t="str">
        <f>IF(Q221&lt;&gt;"",_xlfn.IFNA(VLOOKUP(VALUE(Q221),TVA!E$2:H$628,4,FALSE),""),"")</f>
        <v/>
      </c>
    </row>
    <row r="222" spans="1:20" ht="16.5" customHeight="1">
      <c r="A222" s="62" t="s">
        <v>777</v>
      </c>
      <c r="B222" s="62" t="s">
        <v>408</v>
      </c>
      <c r="C222" s="63" t="s">
        <v>409</v>
      </c>
      <c r="D222" s="124">
        <v>151</v>
      </c>
      <c r="E222" s="51">
        <v>2</v>
      </c>
      <c r="F222" s="64">
        <v>2026</v>
      </c>
      <c r="G222" s="52" t="s">
        <v>1831</v>
      </c>
      <c r="H222" s="63" t="s">
        <v>800</v>
      </c>
      <c r="I222" s="52" t="s">
        <v>1832</v>
      </c>
      <c r="J222" s="52" t="s">
        <v>1831</v>
      </c>
      <c r="K222" s="63" t="s">
        <v>327</v>
      </c>
      <c r="L222" s="63" t="s">
        <v>327</v>
      </c>
      <c r="M222" s="225" t="s">
        <v>799</v>
      </c>
      <c r="N222" s="66">
        <v>9200</v>
      </c>
      <c r="O222" s="66"/>
      <c r="P222" s="67" t="s">
        <v>387</v>
      </c>
      <c r="Q222" s="67" t="s">
        <v>802</v>
      </c>
      <c r="R222" s="68">
        <v>800</v>
      </c>
      <c r="S222" s="69"/>
      <c r="T222" s="143" t="str">
        <f>IF(Q222&lt;&gt;"",_xlfn.IFNA(VLOOKUP(VALUE(Q222),TVA!E$2:H$628,4,FALSE),""),"")</f>
        <v/>
      </c>
    </row>
    <row r="223" spans="1:20" ht="16.5" customHeight="1">
      <c r="A223" s="62" t="s">
        <v>777</v>
      </c>
      <c r="B223" s="62" t="s">
        <v>408</v>
      </c>
      <c r="C223" s="63" t="s">
        <v>409</v>
      </c>
      <c r="D223" s="124">
        <v>151</v>
      </c>
      <c r="E223" s="51">
        <v>2</v>
      </c>
      <c r="F223" s="64">
        <v>2026</v>
      </c>
      <c r="G223" s="52" t="s">
        <v>1831</v>
      </c>
      <c r="H223" s="63" t="s">
        <v>800</v>
      </c>
      <c r="I223" s="52" t="s">
        <v>1832</v>
      </c>
      <c r="J223" s="52" t="s">
        <v>1831</v>
      </c>
      <c r="K223" s="63" t="s">
        <v>327</v>
      </c>
      <c r="L223" s="63" t="s">
        <v>327</v>
      </c>
      <c r="M223" s="67" t="s">
        <v>413</v>
      </c>
      <c r="N223" s="66"/>
      <c r="O223" s="66">
        <v>9200</v>
      </c>
      <c r="P223" s="67" t="s">
        <v>412</v>
      </c>
      <c r="Q223" s="67" t="s">
        <v>240</v>
      </c>
      <c r="R223" s="68">
        <v>0</v>
      </c>
      <c r="S223" s="69"/>
      <c r="T223" s="143" t="str">
        <f>IF(Q223&lt;&gt;"",_xlfn.IFNA(VLOOKUP(VALUE(Q223),TVA!E$2:H$628,4,FALSE),""),"")</f>
        <v/>
      </c>
    </row>
    <row r="224" spans="1:20" ht="16.5" customHeight="1">
      <c r="D224" s="128"/>
      <c r="E224" s="51"/>
      <c r="S224" s="69"/>
      <c r="T224" s="143" t="str">
        <f>IF(Q224&lt;&gt;"",_xlfn.IFNA(VLOOKUP(VALUE(Q224),TVA!E$2:H$628,4,FALSE),""),"")</f>
        <v/>
      </c>
    </row>
    <row r="225" spans="1:20" ht="16.5" customHeight="1">
      <c r="A225" s="62" t="s">
        <v>777</v>
      </c>
      <c r="B225" s="62" t="s">
        <v>408</v>
      </c>
      <c r="C225" s="63" t="s">
        <v>409</v>
      </c>
      <c r="D225" s="124">
        <v>152</v>
      </c>
      <c r="E225" s="51">
        <v>2</v>
      </c>
      <c r="F225" s="64">
        <v>2026</v>
      </c>
      <c r="G225" s="52" t="s">
        <v>1831</v>
      </c>
      <c r="H225" s="63" t="s">
        <v>801</v>
      </c>
      <c r="I225" s="52" t="s">
        <v>1832</v>
      </c>
      <c r="J225" s="52" t="s">
        <v>1831</v>
      </c>
      <c r="K225" s="63" t="s">
        <v>327</v>
      </c>
      <c r="L225" s="63" t="s">
        <v>327</v>
      </c>
      <c r="M225" s="67" t="s">
        <v>653</v>
      </c>
      <c r="N225" s="66">
        <v>800</v>
      </c>
      <c r="O225" s="66"/>
      <c r="P225" s="131" t="s">
        <v>387</v>
      </c>
      <c r="Q225" s="131" t="s">
        <v>802</v>
      </c>
      <c r="R225" s="68">
        <v>0</v>
      </c>
      <c r="S225" s="69"/>
      <c r="T225" s="143" t="str">
        <f>IF(Q225&lt;&gt;"",_xlfn.IFNA(VLOOKUP(VALUE(Q225),TVA!E$2:H$628,4,FALSE),""),"")</f>
        <v/>
      </c>
    </row>
    <row r="226" spans="1:20" ht="16.5" customHeight="1">
      <c r="A226" s="62" t="s">
        <v>777</v>
      </c>
      <c r="B226" s="62" t="s">
        <v>408</v>
      </c>
      <c r="C226" s="120" t="s">
        <v>409</v>
      </c>
      <c r="D226" s="124">
        <v>152</v>
      </c>
      <c r="E226" s="51">
        <v>2</v>
      </c>
      <c r="F226" s="64">
        <v>2026</v>
      </c>
      <c r="G226" s="52" t="s">
        <v>1831</v>
      </c>
      <c r="H226" s="120" t="s">
        <v>801</v>
      </c>
      <c r="I226" s="52" t="s">
        <v>1832</v>
      </c>
      <c r="J226" s="52" t="s">
        <v>1831</v>
      </c>
      <c r="K226" s="120" t="s">
        <v>327</v>
      </c>
      <c r="L226" s="120" t="s">
        <v>327</v>
      </c>
      <c r="M226" s="122" t="s">
        <v>413</v>
      </c>
      <c r="N226" s="121"/>
      <c r="O226" s="121">
        <v>800</v>
      </c>
      <c r="P226" s="122" t="s">
        <v>412</v>
      </c>
      <c r="Q226" s="122" t="s">
        <v>240</v>
      </c>
      <c r="R226" s="123">
        <v>0</v>
      </c>
      <c r="S226" s="69"/>
      <c r="T226" s="143" t="str">
        <f>IF(Q226&lt;&gt;"",_xlfn.IFNA(VLOOKUP(VALUE(Q226),TVA!E$2:H$628,4,FALSE),""),"")</f>
        <v/>
      </c>
    </row>
    <row r="227" spans="1:20" ht="16.5" customHeight="1">
      <c r="D227" s="128"/>
    </row>
  </sheetData>
  <mergeCells count="25">
    <mergeCell ref="S106:S109"/>
    <mergeCell ref="S44:S47"/>
    <mergeCell ref="S86:S89"/>
    <mergeCell ref="S90:S91"/>
    <mergeCell ref="S103:S104"/>
    <mergeCell ref="S93:S96"/>
    <mergeCell ref="S98:S101"/>
    <mergeCell ref="S49:S52"/>
    <mergeCell ref="S54:S57"/>
    <mergeCell ref="S69:S72"/>
    <mergeCell ref="S64:S67"/>
    <mergeCell ref="S59:S62"/>
    <mergeCell ref="S81:S84"/>
    <mergeCell ref="S74:S79"/>
    <mergeCell ref="S41:S42"/>
    <mergeCell ref="S5:S6"/>
    <mergeCell ref="S8:S9"/>
    <mergeCell ref="S11:S12"/>
    <mergeCell ref="S14:S15"/>
    <mergeCell ref="S17:S18"/>
    <mergeCell ref="S20:S25"/>
    <mergeCell ref="S27:S30"/>
    <mergeCell ref="S32:S33"/>
    <mergeCell ref="S35:S36"/>
    <mergeCell ref="S38:S39"/>
  </mergeCells>
  <phoneticPr fontId="2" type="noConversion"/>
  <hyperlinks>
    <hyperlink ref="A1" location="'D406'!A1" display="D406" xr:uid="{84A114B6-44F0-4DEF-BCBF-C366533F7AA6}"/>
  </hyperlinks>
  <pageMargins left="0.7" right="0.7" top="0.75" bottom="0.75" header="0.3" footer="0.3"/>
  <pageSetup orientation="portrait" horizontalDpi="1200" verticalDpi="1200" r:id="rId1"/>
  <drawing r:id="rId2"/>
  <legacyDrawing r:id="rId3"/>
  <tableParts count="1">
    <tablePart r:id="rId4"/>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A2FA-46CB-43DC-BDCB-DD9A83A6A6C6}">
  <dimension ref="A1:AB9"/>
  <sheetViews>
    <sheetView topLeftCell="P1" zoomScale="130" zoomScaleNormal="130" workbookViewId="0">
      <pane ySplit="5" topLeftCell="A6" activePane="bottomLeft" state="frozen"/>
      <selection pane="bottomLeft" activeCell="AB8" sqref="AB8"/>
    </sheetView>
  </sheetViews>
  <sheetFormatPr defaultColWidth="8.90625" defaultRowHeight="14.5"/>
  <cols>
    <col min="1" max="1" width="7" style="5" customWidth="1"/>
    <col min="2" max="2" width="8" style="5" customWidth="1"/>
    <col min="3" max="6" width="10.54296875" style="5" customWidth="1"/>
    <col min="7" max="7" width="6.26953125" style="442" customWidth="1"/>
    <col min="8" max="8" width="7.6328125" style="5" customWidth="1"/>
    <col min="9" max="9" width="7.08984375" style="5" customWidth="1"/>
    <col min="10" max="10" width="7" customWidth="1"/>
    <col min="11" max="11" width="8" style="5" customWidth="1"/>
    <col min="12" max="12" width="9.08984375" style="5" customWidth="1"/>
    <col min="13" max="13" width="7.1796875" style="5" customWidth="1"/>
    <col min="15" max="15" width="11.08984375" style="5" customWidth="1"/>
    <col min="16" max="16" width="4.453125" customWidth="1"/>
    <col min="18" max="18" width="7.6328125" customWidth="1"/>
    <col min="19" max="19" width="8.1796875" customWidth="1"/>
    <col min="21" max="21" width="11.08984375" style="5" customWidth="1"/>
    <col min="22" max="22" width="11.08984375" style="14" customWidth="1"/>
    <col min="23" max="23" width="7" style="5" customWidth="1"/>
    <col min="24" max="35" width="11.08984375" style="5" customWidth="1"/>
    <col min="36" max="16384" width="8.90625" style="5"/>
  </cols>
  <sheetData>
    <row r="1" spans="1:28">
      <c r="A1" s="92" t="s">
        <v>785</v>
      </c>
      <c r="B1" s="5" t="s">
        <v>1883</v>
      </c>
      <c r="J1" s="5"/>
      <c r="N1" s="5"/>
      <c r="P1" s="5"/>
      <c r="R1" s="5"/>
      <c r="S1" s="5"/>
      <c r="T1" s="5"/>
    </row>
    <row r="2" spans="1:28" s="2" customFormat="1" ht="18.75" customHeight="1">
      <c r="A2" s="108" t="s">
        <v>456</v>
      </c>
      <c r="B2" s="491" t="s">
        <v>813</v>
      </c>
      <c r="C2" s="491"/>
      <c r="D2" s="491"/>
      <c r="E2" s="108" t="s">
        <v>458</v>
      </c>
      <c r="F2" s="108" t="s">
        <v>459</v>
      </c>
      <c r="G2" s="443" t="s">
        <v>460</v>
      </c>
      <c r="H2" s="108" t="s">
        <v>461</v>
      </c>
      <c r="I2" s="491" t="s">
        <v>814</v>
      </c>
      <c r="J2" s="491"/>
      <c r="K2" s="491"/>
      <c r="L2" s="491"/>
      <c r="M2" s="491"/>
      <c r="N2" s="491"/>
      <c r="O2" s="491"/>
      <c r="P2" s="491"/>
      <c r="Q2" s="491"/>
      <c r="R2" s="491"/>
      <c r="S2" s="491"/>
      <c r="T2" s="491"/>
      <c r="U2" s="491"/>
      <c r="V2" s="491"/>
      <c r="W2" s="491"/>
      <c r="X2" s="491"/>
      <c r="Y2" s="491"/>
      <c r="Z2" s="491"/>
      <c r="AA2" s="491"/>
      <c r="AB2" s="491"/>
    </row>
    <row r="3" spans="1:28" s="2" customFormat="1" ht="18.75" customHeight="1">
      <c r="A3" s="108"/>
      <c r="B3" s="108" t="s">
        <v>457</v>
      </c>
      <c r="C3" s="490" t="s">
        <v>818</v>
      </c>
      <c r="D3" s="490"/>
      <c r="E3" s="108"/>
      <c r="F3" s="108"/>
      <c r="G3" s="443"/>
      <c r="H3" s="108"/>
      <c r="I3" s="108" t="s">
        <v>462</v>
      </c>
      <c r="J3" s="109" t="s">
        <v>465</v>
      </c>
      <c r="K3" s="109" t="s">
        <v>464</v>
      </c>
      <c r="L3" s="109" t="s">
        <v>463</v>
      </c>
      <c r="M3" s="108" t="s">
        <v>467</v>
      </c>
      <c r="N3" s="109" t="s">
        <v>470</v>
      </c>
      <c r="O3" s="109" t="s">
        <v>471</v>
      </c>
      <c r="P3" s="108" t="s">
        <v>468</v>
      </c>
      <c r="Q3" s="108" t="s">
        <v>469</v>
      </c>
      <c r="R3" s="108" t="s">
        <v>466</v>
      </c>
      <c r="S3" s="491" t="s">
        <v>815</v>
      </c>
      <c r="T3" s="491"/>
      <c r="U3" s="491"/>
      <c r="V3" s="491"/>
      <c r="W3" s="108" t="s">
        <v>476</v>
      </c>
      <c r="X3" s="491" t="s">
        <v>816</v>
      </c>
      <c r="Y3" s="491"/>
      <c r="Z3" s="491"/>
      <c r="AA3" s="491"/>
      <c r="AB3" s="491"/>
    </row>
    <row r="4" spans="1:28" s="2" customFormat="1" ht="18.75" customHeight="1">
      <c r="A4" s="108"/>
      <c r="B4" s="108"/>
      <c r="C4" s="110" t="s">
        <v>152</v>
      </c>
      <c r="D4" s="110" t="s">
        <v>153</v>
      </c>
      <c r="E4" s="108"/>
      <c r="F4" s="108"/>
      <c r="G4" s="443"/>
      <c r="H4" s="108"/>
      <c r="I4" s="108"/>
      <c r="J4" s="109"/>
      <c r="K4" s="109"/>
      <c r="L4" s="109"/>
      <c r="M4" s="108"/>
      <c r="N4" s="109"/>
      <c r="O4" s="109"/>
      <c r="P4" s="108"/>
      <c r="Q4" s="108"/>
      <c r="R4" s="108"/>
      <c r="S4" s="108" t="s">
        <v>472</v>
      </c>
      <c r="T4" s="111" t="s">
        <v>473</v>
      </c>
      <c r="U4" s="108" t="s">
        <v>474</v>
      </c>
      <c r="V4" s="109" t="s">
        <v>475</v>
      </c>
      <c r="W4" s="108"/>
      <c r="X4" s="108" t="s">
        <v>361</v>
      </c>
      <c r="Y4" s="108" t="s">
        <v>362</v>
      </c>
      <c r="Z4" s="109" t="s">
        <v>477</v>
      </c>
      <c r="AA4" s="109" t="s">
        <v>478</v>
      </c>
      <c r="AB4" s="108" t="s">
        <v>363</v>
      </c>
    </row>
    <row r="5" spans="1:28" s="114" customFormat="1" ht="45.75" customHeight="1">
      <c r="A5" s="112" t="s">
        <v>479</v>
      </c>
      <c r="B5" s="112" t="s">
        <v>159</v>
      </c>
      <c r="C5" s="112" t="s">
        <v>156</v>
      </c>
      <c r="D5" s="112" t="s">
        <v>157</v>
      </c>
      <c r="E5" s="112" t="s">
        <v>92</v>
      </c>
      <c r="F5" s="112" t="s">
        <v>480</v>
      </c>
      <c r="G5" s="444" t="s">
        <v>481</v>
      </c>
      <c r="H5" s="112" t="s">
        <v>482</v>
      </c>
      <c r="I5" s="112" t="s">
        <v>760</v>
      </c>
      <c r="J5" s="113" t="s">
        <v>484</v>
      </c>
      <c r="K5" s="113" t="s">
        <v>38</v>
      </c>
      <c r="L5" s="113" t="s">
        <v>483</v>
      </c>
      <c r="M5" s="112" t="s">
        <v>440</v>
      </c>
      <c r="N5" s="113" t="s">
        <v>486</v>
      </c>
      <c r="O5" s="113" t="s">
        <v>487</v>
      </c>
      <c r="P5" s="112" t="s">
        <v>331</v>
      </c>
      <c r="Q5" s="112" t="s">
        <v>485</v>
      </c>
      <c r="R5" s="112" t="s">
        <v>40</v>
      </c>
      <c r="S5" s="112" t="s">
        <v>488</v>
      </c>
      <c r="T5" s="112" t="s">
        <v>489</v>
      </c>
      <c r="U5" s="112" t="s">
        <v>490</v>
      </c>
      <c r="V5" s="113" t="s">
        <v>491</v>
      </c>
      <c r="W5" s="112" t="s">
        <v>492</v>
      </c>
      <c r="X5" s="112" t="s">
        <v>220</v>
      </c>
      <c r="Y5" s="112" t="s">
        <v>225</v>
      </c>
      <c r="Z5" s="113" t="s">
        <v>226</v>
      </c>
      <c r="AA5" s="113" t="s">
        <v>493</v>
      </c>
      <c r="AB5" s="112" t="s">
        <v>373</v>
      </c>
    </row>
    <row r="6" spans="1:28" ht="24.75" customHeight="1">
      <c r="A6" s="6" t="s">
        <v>495</v>
      </c>
      <c r="B6" s="6" t="s">
        <v>446</v>
      </c>
      <c r="C6" s="6" t="s">
        <v>496</v>
      </c>
      <c r="D6" s="6" t="s">
        <v>162</v>
      </c>
      <c r="E6" s="6" t="s">
        <v>497</v>
      </c>
      <c r="F6" s="15">
        <v>46054</v>
      </c>
      <c r="G6" s="445" t="s">
        <v>498</v>
      </c>
      <c r="H6" s="6">
        <v>0</v>
      </c>
      <c r="I6" s="6" t="s">
        <v>402</v>
      </c>
      <c r="J6" s="14" t="s">
        <v>45</v>
      </c>
      <c r="K6" s="14" t="s">
        <v>294</v>
      </c>
      <c r="L6" s="14" t="s">
        <v>196</v>
      </c>
      <c r="M6" s="6">
        <v>15000</v>
      </c>
      <c r="N6" s="14" t="s">
        <v>55</v>
      </c>
      <c r="O6" s="14"/>
      <c r="P6" s="6">
        <v>0.9</v>
      </c>
      <c r="Q6" s="15">
        <v>46054</v>
      </c>
      <c r="R6" s="6" t="s">
        <v>196</v>
      </c>
      <c r="S6" s="16">
        <v>13500</v>
      </c>
      <c r="T6" s="6" t="s">
        <v>499</v>
      </c>
      <c r="U6" s="16">
        <v>13500</v>
      </c>
      <c r="V6" s="17">
        <v>1</v>
      </c>
      <c r="W6" s="6" t="s">
        <v>500</v>
      </c>
      <c r="X6" s="6" t="s">
        <v>200</v>
      </c>
      <c r="Y6" s="6">
        <v>310312</v>
      </c>
      <c r="Z6" s="14"/>
      <c r="AA6" s="17"/>
      <c r="AB6" s="16">
        <f>Table23[[#This Row],[TaxBase]]*21%</f>
        <v>0</v>
      </c>
    </row>
    <row r="7" spans="1:28" ht="24.75" customHeight="1">
      <c r="A7" s="6" t="s">
        <v>502</v>
      </c>
      <c r="B7" s="6" t="s">
        <v>503</v>
      </c>
      <c r="C7" s="6" t="s">
        <v>180</v>
      </c>
      <c r="D7" s="6" t="s">
        <v>162</v>
      </c>
      <c r="E7" s="6" t="s">
        <v>504</v>
      </c>
      <c r="F7" s="15">
        <v>46054</v>
      </c>
      <c r="G7" s="445" t="s">
        <v>498</v>
      </c>
      <c r="H7" s="6">
        <v>0</v>
      </c>
      <c r="I7" s="6" t="s">
        <v>398</v>
      </c>
      <c r="J7" s="14" t="s">
        <v>51</v>
      </c>
      <c r="K7" s="14" t="s">
        <v>505</v>
      </c>
      <c r="L7" s="14" t="s">
        <v>505</v>
      </c>
      <c r="M7" s="6">
        <v>1</v>
      </c>
      <c r="N7" s="14" t="s">
        <v>63</v>
      </c>
      <c r="O7" s="14"/>
      <c r="P7" s="6">
        <v>500</v>
      </c>
      <c r="Q7" s="15">
        <v>46054</v>
      </c>
      <c r="R7" s="6" t="s">
        <v>505</v>
      </c>
      <c r="S7" s="16">
        <v>500</v>
      </c>
      <c r="T7" s="6" t="s">
        <v>499</v>
      </c>
      <c r="U7" s="16">
        <v>500</v>
      </c>
      <c r="V7" s="17">
        <v>1</v>
      </c>
      <c r="W7" s="6" t="s">
        <v>500</v>
      </c>
      <c r="X7" s="6" t="s">
        <v>200</v>
      </c>
      <c r="Y7" s="6">
        <v>310344</v>
      </c>
      <c r="Z7" s="18">
        <v>0.21</v>
      </c>
      <c r="AA7" s="17">
        <f>500</f>
        <v>500</v>
      </c>
      <c r="AB7" s="16">
        <f>Table23[[#This Row],[TaxBase]]*21%</f>
        <v>105</v>
      </c>
    </row>
    <row r="8" spans="1:28" ht="24.75" customHeight="1">
      <c r="A8" s="6" t="s">
        <v>506</v>
      </c>
      <c r="B8" s="6" t="s">
        <v>507</v>
      </c>
      <c r="C8" s="6" t="s">
        <v>167</v>
      </c>
      <c r="D8" s="6" t="s">
        <v>168</v>
      </c>
      <c r="E8" s="6" t="s">
        <v>508</v>
      </c>
      <c r="F8" s="15">
        <v>46054</v>
      </c>
      <c r="G8" s="445" t="s">
        <v>498</v>
      </c>
      <c r="H8" s="6">
        <v>0</v>
      </c>
      <c r="I8" s="6" t="s">
        <v>402</v>
      </c>
      <c r="J8" s="14" t="s">
        <v>45</v>
      </c>
      <c r="K8" s="14" t="s">
        <v>295</v>
      </c>
      <c r="L8" s="14" t="s">
        <v>264</v>
      </c>
      <c r="M8" s="6">
        <v>5000</v>
      </c>
      <c r="N8" s="14" t="s">
        <v>55</v>
      </c>
      <c r="O8" s="14"/>
      <c r="P8" s="6">
        <v>1</v>
      </c>
      <c r="Q8" s="15">
        <v>46054</v>
      </c>
      <c r="R8" s="6" t="s">
        <v>264</v>
      </c>
      <c r="S8" s="16">
        <v>5000</v>
      </c>
      <c r="T8" s="6" t="s">
        <v>509</v>
      </c>
      <c r="U8" s="16">
        <v>1010.10101010101</v>
      </c>
      <c r="V8" s="17">
        <v>4.95</v>
      </c>
      <c r="W8" s="6" t="s">
        <v>500</v>
      </c>
      <c r="X8" s="6" t="s">
        <v>200</v>
      </c>
      <c r="Y8" s="6" t="s">
        <v>236</v>
      </c>
      <c r="Z8" s="14"/>
      <c r="AA8" s="17"/>
      <c r="AB8" s="16">
        <f>Table23[[#This Row],[TaxBase]]*21%</f>
        <v>0</v>
      </c>
    </row>
    <row r="9" spans="1:28" ht="9" customHeight="1">
      <c r="A9" s="6"/>
      <c r="B9" s="6"/>
      <c r="C9" s="6"/>
      <c r="D9" s="6"/>
      <c r="E9" s="6"/>
      <c r="F9" s="6"/>
      <c r="G9" s="445"/>
      <c r="H9" s="6"/>
      <c r="I9" s="6"/>
      <c r="J9" s="6"/>
      <c r="K9" s="6"/>
      <c r="L9" s="6"/>
      <c r="M9" s="6"/>
      <c r="N9" s="6"/>
      <c r="O9" s="6"/>
      <c r="P9" s="6"/>
      <c r="Q9" s="6"/>
      <c r="R9" s="6"/>
      <c r="S9" s="6"/>
      <c r="T9" s="6"/>
      <c r="U9" s="6"/>
      <c r="W9" s="6"/>
      <c r="X9" s="6"/>
      <c r="Y9" s="6"/>
      <c r="Z9" s="6"/>
      <c r="AA9" s="16"/>
      <c r="AB9" s="16">
        <f>Table23[[#This Row],[TaxBase]]*21%</f>
        <v>0</v>
      </c>
    </row>
  </sheetData>
  <mergeCells count="5">
    <mergeCell ref="C3:D3"/>
    <mergeCell ref="B2:D2"/>
    <mergeCell ref="I2:AB2"/>
    <mergeCell ref="S3:V3"/>
    <mergeCell ref="X3:AB3"/>
  </mergeCells>
  <phoneticPr fontId="2" type="noConversion"/>
  <hyperlinks>
    <hyperlink ref="A1" location="'D406'!A1" display="D406" xr:uid="{11D14CC9-0989-41BF-8DAA-AFBBDCE515C7}"/>
  </hyperlinks>
  <pageMargins left="0.7" right="0.7" top="0.75" bottom="0.75" header="0.3" footer="0.3"/>
  <legacyDrawing r:id="rId1"/>
  <tableParts count="1">
    <tablePart r:id="rId2"/>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9374B-57B1-4C67-89B7-45AEC7E30CB1}">
  <dimension ref="A1:AB15"/>
  <sheetViews>
    <sheetView topLeftCell="Q1" zoomScale="115" zoomScaleNormal="115" workbookViewId="0">
      <pane ySplit="5" topLeftCell="A6" activePane="bottomLeft" state="frozen"/>
      <selection pane="bottomLeft" activeCell="W6" sqref="W6"/>
    </sheetView>
  </sheetViews>
  <sheetFormatPr defaultRowHeight="14.5"/>
  <cols>
    <col min="1" max="3" width="11" customWidth="1"/>
    <col min="4" max="4" width="13.08984375" customWidth="1"/>
    <col min="5" max="5" width="11" customWidth="1"/>
    <col min="6" max="6" width="11.90625" customWidth="1"/>
    <col min="7" max="8" width="11" customWidth="1"/>
    <col min="9" max="12" width="12" customWidth="1"/>
    <col min="16" max="16" width="9.6328125" style="12" bestFit="1" customWidth="1"/>
    <col min="17" max="17" width="12" customWidth="1"/>
    <col min="19" max="19" width="11.81640625" style="12" bestFit="1" customWidth="1"/>
    <col min="21" max="21" width="12" style="12" customWidth="1"/>
    <col min="22" max="35" width="12" customWidth="1"/>
  </cols>
  <sheetData>
    <row r="1" spans="1:28">
      <c r="A1" s="92" t="s">
        <v>785</v>
      </c>
      <c r="B1" t="s">
        <v>1884</v>
      </c>
    </row>
    <row r="2" spans="1:28">
      <c r="A2" s="108" t="s">
        <v>456</v>
      </c>
      <c r="B2" s="491" t="s">
        <v>817</v>
      </c>
      <c r="C2" s="491"/>
      <c r="D2" s="491"/>
      <c r="E2" s="108" t="s">
        <v>458</v>
      </c>
      <c r="F2" s="108" t="s">
        <v>459</v>
      </c>
      <c r="G2" s="108" t="s">
        <v>460</v>
      </c>
      <c r="H2" s="108" t="s">
        <v>461</v>
      </c>
      <c r="I2" s="491" t="s">
        <v>814</v>
      </c>
      <c r="J2" s="491"/>
      <c r="K2" s="491"/>
      <c r="L2" s="491"/>
      <c r="M2" s="491"/>
      <c r="N2" s="491"/>
      <c r="O2" s="491"/>
      <c r="P2" s="491"/>
      <c r="Q2" s="491"/>
      <c r="R2" s="491"/>
      <c r="S2" s="491"/>
      <c r="T2" s="491"/>
      <c r="U2" s="491"/>
      <c r="V2" s="491"/>
      <c r="W2" s="491"/>
      <c r="X2" s="491"/>
      <c r="Y2" s="491"/>
      <c r="Z2" s="491"/>
      <c r="AA2" s="491"/>
      <c r="AB2" s="491"/>
    </row>
    <row r="3" spans="1:28">
      <c r="A3" s="108"/>
      <c r="B3" s="108" t="s">
        <v>515</v>
      </c>
      <c r="C3" s="490" t="s">
        <v>819</v>
      </c>
      <c r="D3" s="490"/>
      <c r="E3" s="108"/>
      <c r="F3" s="108"/>
      <c r="G3" s="108"/>
      <c r="H3" s="108"/>
      <c r="I3" s="108" t="s">
        <v>462</v>
      </c>
      <c r="J3" s="109" t="s">
        <v>465</v>
      </c>
      <c r="K3" s="109" t="s">
        <v>464</v>
      </c>
      <c r="L3" s="109" t="s">
        <v>463</v>
      </c>
      <c r="M3" s="108" t="s">
        <v>467</v>
      </c>
      <c r="N3" s="109" t="s">
        <v>470</v>
      </c>
      <c r="O3" s="109" t="s">
        <v>471</v>
      </c>
      <c r="P3" s="430" t="s">
        <v>468</v>
      </c>
      <c r="Q3" s="108" t="s">
        <v>469</v>
      </c>
      <c r="R3" s="108" t="s">
        <v>466</v>
      </c>
      <c r="S3" s="491" t="s">
        <v>815</v>
      </c>
      <c r="T3" s="491"/>
      <c r="U3" s="491"/>
      <c r="V3" s="491"/>
      <c r="W3" s="108" t="s">
        <v>476</v>
      </c>
      <c r="X3" s="491" t="s">
        <v>816</v>
      </c>
      <c r="Y3" s="491"/>
      <c r="Z3" s="491"/>
      <c r="AA3" s="491"/>
      <c r="AB3" s="491"/>
    </row>
    <row r="4" spans="1:28">
      <c r="A4" s="108"/>
      <c r="B4" s="108"/>
      <c r="C4" s="110" t="s">
        <v>152</v>
      </c>
      <c r="D4" s="110" t="s">
        <v>153</v>
      </c>
      <c r="E4" s="108"/>
      <c r="F4" s="108"/>
      <c r="G4" s="108"/>
      <c r="H4" s="108"/>
      <c r="I4" s="108"/>
      <c r="J4" s="109"/>
      <c r="K4" s="109"/>
      <c r="L4" s="109"/>
      <c r="M4" s="108"/>
      <c r="N4" s="109"/>
      <c r="O4" s="109"/>
      <c r="P4" s="430"/>
      <c r="Q4" s="108"/>
      <c r="R4" s="108"/>
      <c r="S4" s="430" t="s">
        <v>472</v>
      </c>
      <c r="T4" s="111" t="s">
        <v>473</v>
      </c>
      <c r="U4" s="430" t="s">
        <v>474</v>
      </c>
      <c r="V4" s="109" t="s">
        <v>475</v>
      </c>
      <c r="W4" s="108"/>
      <c r="X4" s="108" t="s">
        <v>361</v>
      </c>
      <c r="Y4" s="108" t="s">
        <v>362</v>
      </c>
      <c r="Z4" s="109" t="s">
        <v>477</v>
      </c>
      <c r="AA4" s="109" t="s">
        <v>478</v>
      </c>
      <c r="AB4" s="108" t="s">
        <v>363</v>
      </c>
    </row>
    <row r="5" spans="1:28" s="39" customFormat="1" ht="58">
      <c r="A5" s="39" t="s">
        <v>479</v>
      </c>
      <c r="B5" s="39" t="s">
        <v>172</v>
      </c>
      <c r="C5" s="39" t="s">
        <v>156</v>
      </c>
      <c r="D5" s="39" t="s">
        <v>157</v>
      </c>
      <c r="E5" s="39" t="s">
        <v>92</v>
      </c>
      <c r="F5" s="39" t="s">
        <v>480</v>
      </c>
      <c r="G5" s="39" t="s">
        <v>481</v>
      </c>
      <c r="H5" s="39" t="s">
        <v>482</v>
      </c>
      <c r="I5" s="39" t="s">
        <v>760</v>
      </c>
      <c r="J5" s="41" t="s">
        <v>484</v>
      </c>
      <c r="K5" s="41" t="s">
        <v>38</v>
      </c>
      <c r="L5" s="41" t="s">
        <v>483</v>
      </c>
      <c r="M5" s="39" t="s">
        <v>440</v>
      </c>
      <c r="N5" s="41" t="s">
        <v>486</v>
      </c>
      <c r="O5" s="41" t="s">
        <v>487</v>
      </c>
      <c r="P5" s="182" t="s">
        <v>331</v>
      </c>
      <c r="Q5" s="39" t="s">
        <v>485</v>
      </c>
      <c r="R5" s="39" t="s">
        <v>40</v>
      </c>
      <c r="S5" s="182" t="s">
        <v>488</v>
      </c>
      <c r="T5" s="39" t="s">
        <v>489</v>
      </c>
      <c r="U5" s="182" t="s">
        <v>490</v>
      </c>
      <c r="V5" s="41" t="s">
        <v>491</v>
      </c>
      <c r="W5" s="39" t="s">
        <v>492</v>
      </c>
      <c r="X5" s="39" t="s">
        <v>220</v>
      </c>
      <c r="Y5" s="39" t="s">
        <v>225</v>
      </c>
      <c r="Z5" s="41" t="s">
        <v>226</v>
      </c>
      <c r="AA5" s="41" t="s">
        <v>493</v>
      </c>
      <c r="AB5" s="39" t="s">
        <v>373</v>
      </c>
    </row>
    <row r="6" spans="1:28">
      <c r="A6" t="s">
        <v>513</v>
      </c>
      <c r="B6" t="s">
        <v>446</v>
      </c>
      <c r="C6" t="s">
        <v>180</v>
      </c>
      <c r="D6" t="s">
        <v>162</v>
      </c>
      <c r="E6" t="s">
        <v>510</v>
      </c>
      <c r="F6" s="13">
        <v>46054</v>
      </c>
      <c r="G6" t="s">
        <v>498</v>
      </c>
      <c r="H6">
        <v>0</v>
      </c>
      <c r="I6" t="s">
        <v>376</v>
      </c>
      <c r="J6" s="8" t="s">
        <v>45</v>
      </c>
      <c r="K6" s="8" t="s">
        <v>308</v>
      </c>
      <c r="L6" s="8" t="s">
        <v>516</v>
      </c>
      <c r="M6">
        <v>20</v>
      </c>
      <c r="N6" s="8" t="s">
        <v>59</v>
      </c>
      <c r="O6" s="8"/>
      <c r="P6" s="12">
        <v>24.025500000000001</v>
      </c>
      <c r="Q6" s="13">
        <v>46054</v>
      </c>
      <c r="R6" t="s">
        <v>516</v>
      </c>
      <c r="S6" s="12">
        <v>480.51</v>
      </c>
      <c r="T6" t="s">
        <v>499</v>
      </c>
      <c r="U6" s="12">
        <v>480.51</v>
      </c>
      <c r="V6" s="8">
        <v>1</v>
      </c>
      <c r="W6" t="s">
        <v>511</v>
      </c>
      <c r="X6" t="s">
        <v>200</v>
      </c>
      <c r="Y6">
        <v>301104</v>
      </c>
      <c r="Z6" s="19">
        <v>0.21</v>
      </c>
      <c r="AA6" s="429">
        <v>480.51</v>
      </c>
      <c r="AB6" s="12">
        <f>Table24[[#This Row],[TaxPercentage]]*Table24[[#This Row],[TaxBase]]</f>
        <v>100.9071</v>
      </c>
    </row>
    <row r="7" spans="1:28">
      <c r="F7" s="13"/>
      <c r="I7" t="s">
        <v>376</v>
      </c>
      <c r="J7" s="8" t="s">
        <v>45</v>
      </c>
      <c r="K7" s="8" t="s">
        <v>309</v>
      </c>
      <c r="L7" s="8" t="s">
        <v>516</v>
      </c>
      <c r="M7">
        <v>40</v>
      </c>
      <c r="N7" s="8" t="s">
        <v>59</v>
      </c>
      <c r="O7" s="8"/>
      <c r="P7" s="12">
        <v>21.512</v>
      </c>
      <c r="Q7" s="13">
        <v>46054</v>
      </c>
      <c r="R7" t="s">
        <v>516</v>
      </c>
      <c r="S7" s="12">
        <v>860.48</v>
      </c>
      <c r="T7" t="s">
        <v>499</v>
      </c>
      <c r="U7" s="12">
        <v>860.48</v>
      </c>
      <c r="V7" s="8">
        <v>1</v>
      </c>
      <c r="W7" t="s">
        <v>511</v>
      </c>
      <c r="X7" t="s">
        <v>200</v>
      </c>
      <c r="Y7">
        <v>301104</v>
      </c>
      <c r="Z7" s="19">
        <v>0.21</v>
      </c>
      <c r="AA7" s="429">
        <v>860.48</v>
      </c>
      <c r="AB7" s="12">
        <f>Table24[[#This Row],[TaxPercentage]]*Table24[[#This Row],[TaxBase]]</f>
        <v>180.70079999999999</v>
      </c>
    </row>
    <row r="8" spans="1:28">
      <c r="F8" s="13"/>
      <c r="I8" t="s">
        <v>376</v>
      </c>
      <c r="J8" s="8" t="s">
        <v>45</v>
      </c>
      <c r="K8" s="8" t="s">
        <v>308</v>
      </c>
      <c r="L8" s="8" t="s">
        <v>516</v>
      </c>
      <c r="M8">
        <v>40</v>
      </c>
      <c r="N8" s="8" t="s">
        <v>59</v>
      </c>
      <c r="O8" s="8"/>
      <c r="P8" s="12">
        <v>23.198499999999999</v>
      </c>
      <c r="Q8" s="13">
        <v>46054</v>
      </c>
      <c r="R8" t="s">
        <v>516</v>
      </c>
      <c r="S8" s="12">
        <v>927.94</v>
      </c>
      <c r="T8" t="s">
        <v>499</v>
      </c>
      <c r="U8" s="12">
        <v>927.94</v>
      </c>
      <c r="V8" s="8">
        <v>1</v>
      </c>
      <c r="W8" t="s">
        <v>511</v>
      </c>
      <c r="X8" t="s">
        <v>200</v>
      </c>
      <c r="Y8">
        <v>301104</v>
      </c>
      <c r="Z8" s="19">
        <v>0.21</v>
      </c>
      <c r="AA8" s="429">
        <v>927.94</v>
      </c>
      <c r="AB8" s="12">
        <f>Table24[[#This Row],[TaxPercentage]]*Table24[[#This Row],[TaxBase]]</f>
        <v>194.8674</v>
      </c>
    </row>
    <row r="9" spans="1:28">
      <c r="F9" s="13"/>
      <c r="I9" s="42">
        <v>3021</v>
      </c>
      <c r="J9" s="8" t="s">
        <v>45</v>
      </c>
      <c r="K9" s="8" t="s">
        <v>309</v>
      </c>
      <c r="L9" s="8" t="s">
        <v>516</v>
      </c>
      <c r="M9">
        <v>1</v>
      </c>
      <c r="N9" s="8" t="s">
        <v>63</v>
      </c>
      <c r="O9" s="8"/>
      <c r="P9" s="12">
        <v>10</v>
      </c>
      <c r="Q9" s="13">
        <v>46054</v>
      </c>
      <c r="R9" t="s">
        <v>516</v>
      </c>
      <c r="S9" s="12">
        <v>10</v>
      </c>
      <c r="T9" t="s">
        <v>499</v>
      </c>
      <c r="U9" s="12">
        <v>10</v>
      </c>
      <c r="V9" s="8">
        <v>1</v>
      </c>
      <c r="W9" t="s">
        <v>511</v>
      </c>
      <c r="X9" t="s">
        <v>200</v>
      </c>
      <c r="Y9">
        <v>301104</v>
      </c>
      <c r="Z9" s="19">
        <v>0.21</v>
      </c>
      <c r="AA9" s="429">
        <v>10</v>
      </c>
      <c r="AB9" s="12">
        <f>Table24[[#This Row],[TaxPercentage]]*Table24[[#This Row],[TaxBase]]</f>
        <v>2.1</v>
      </c>
    </row>
    <row r="10" spans="1:28">
      <c r="A10" t="s">
        <v>514</v>
      </c>
      <c r="B10" t="s">
        <v>503</v>
      </c>
      <c r="C10" t="s">
        <v>180</v>
      </c>
      <c r="D10" t="s">
        <v>162</v>
      </c>
      <c r="E10" t="s">
        <v>512</v>
      </c>
      <c r="F10" s="13">
        <v>46054</v>
      </c>
      <c r="G10" t="s">
        <v>498</v>
      </c>
      <c r="H10">
        <v>0</v>
      </c>
      <c r="I10" t="s">
        <v>376</v>
      </c>
      <c r="J10" s="8" t="s">
        <v>45</v>
      </c>
      <c r="K10" s="8" t="s">
        <v>305</v>
      </c>
      <c r="L10" s="8" t="s">
        <v>517</v>
      </c>
      <c r="M10">
        <v>88</v>
      </c>
      <c r="N10" s="8" t="s">
        <v>55</v>
      </c>
      <c r="O10" s="8"/>
      <c r="P10" s="12">
        <v>295</v>
      </c>
      <c r="Q10" s="13">
        <v>46054</v>
      </c>
      <c r="R10" t="s">
        <v>517</v>
      </c>
      <c r="S10" s="12">
        <v>25960</v>
      </c>
      <c r="T10" t="s">
        <v>499</v>
      </c>
      <c r="U10" s="12">
        <v>25960</v>
      </c>
      <c r="V10" s="8">
        <v>1</v>
      </c>
      <c r="W10" t="s">
        <v>511</v>
      </c>
      <c r="X10" t="s">
        <v>200</v>
      </c>
      <c r="Y10">
        <v>301105</v>
      </c>
      <c r="Z10" s="19">
        <v>0.11</v>
      </c>
      <c r="AA10" s="429">
        <v>25960</v>
      </c>
      <c r="AB10" s="12">
        <f>Table24[[#This Row],[TaxPercentage]]*Table24[[#This Row],[TaxBase]]</f>
        <v>2855.6</v>
      </c>
    </row>
    <row r="11" spans="1:28">
      <c r="F11" s="13"/>
      <c r="I11" t="s">
        <v>376</v>
      </c>
      <c r="J11" s="8" t="s">
        <v>45</v>
      </c>
      <c r="K11" s="8" t="s">
        <v>306</v>
      </c>
      <c r="L11" s="8" t="s">
        <v>517</v>
      </c>
      <c r="M11">
        <v>225</v>
      </c>
      <c r="N11" s="8" t="s">
        <v>59</v>
      </c>
      <c r="O11" s="8"/>
      <c r="P11" s="12">
        <v>90</v>
      </c>
      <c r="Q11" s="13">
        <v>46054</v>
      </c>
      <c r="R11" t="s">
        <v>517</v>
      </c>
      <c r="S11" s="12">
        <v>20250</v>
      </c>
      <c r="T11" t="s">
        <v>499</v>
      </c>
      <c r="U11" s="12">
        <v>20250</v>
      </c>
      <c r="V11" s="8">
        <v>1</v>
      </c>
      <c r="W11" t="s">
        <v>511</v>
      </c>
      <c r="X11" t="s">
        <v>200</v>
      </c>
      <c r="Y11">
        <v>301105</v>
      </c>
      <c r="Z11" s="19">
        <v>0.11</v>
      </c>
      <c r="AA11" s="429">
        <v>20250</v>
      </c>
      <c r="AB11" s="12">
        <f>Table24[[#This Row],[TaxPercentage]]*Table24[[#This Row],[TaxBase]]</f>
        <v>2227.5</v>
      </c>
    </row>
    <row r="12" spans="1:28">
      <c r="F12" s="13"/>
      <c r="I12" t="s">
        <v>376</v>
      </c>
      <c r="J12" s="8" t="s">
        <v>45</v>
      </c>
      <c r="K12" s="8" t="s">
        <v>315</v>
      </c>
      <c r="L12" s="8" t="s">
        <v>517</v>
      </c>
      <c r="M12">
        <v>400</v>
      </c>
      <c r="N12" s="8" t="s">
        <v>59</v>
      </c>
      <c r="O12" s="8"/>
      <c r="P12" s="12">
        <v>46</v>
      </c>
      <c r="Q12" s="13">
        <v>46054</v>
      </c>
      <c r="R12" t="s">
        <v>517</v>
      </c>
      <c r="S12" s="12">
        <v>18400</v>
      </c>
      <c r="T12" t="s">
        <v>499</v>
      </c>
      <c r="U12" s="12">
        <v>18400</v>
      </c>
      <c r="V12" s="8">
        <v>1</v>
      </c>
      <c r="W12" t="s">
        <v>511</v>
      </c>
      <c r="X12" t="s">
        <v>200</v>
      </c>
      <c r="Y12">
        <v>301105</v>
      </c>
      <c r="Z12" s="19">
        <v>0.11</v>
      </c>
      <c r="AA12" s="429">
        <v>18400</v>
      </c>
      <c r="AB12" s="12">
        <f>Table24[[#This Row],[TaxPercentage]]*Table24[[#This Row],[TaxBase]]</f>
        <v>2024</v>
      </c>
    </row>
    <row r="13" spans="1:28">
      <c r="F13" s="13"/>
      <c r="I13" t="s">
        <v>376</v>
      </c>
      <c r="J13" s="8" t="s">
        <v>45</v>
      </c>
      <c r="K13" s="8" t="s">
        <v>60</v>
      </c>
      <c r="L13" s="8" t="s">
        <v>517</v>
      </c>
      <c r="M13">
        <v>200</v>
      </c>
      <c r="N13" s="8" t="s">
        <v>59</v>
      </c>
      <c r="O13" s="8"/>
      <c r="P13" s="12">
        <v>1234.8800000000001</v>
      </c>
      <c r="Q13" s="13">
        <v>46054</v>
      </c>
      <c r="R13" t="s">
        <v>517</v>
      </c>
      <c r="S13" s="12">
        <v>246976</v>
      </c>
      <c r="T13" t="s">
        <v>499</v>
      </c>
      <c r="U13" s="12">
        <v>246976</v>
      </c>
      <c r="V13" s="8">
        <v>1</v>
      </c>
      <c r="W13" t="s">
        <v>511</v>
      </c>
      <c r="X13" t="s">
        <v>200</v>
      </c>
      <c r="Y13">
        <v>301105</v>
      </c>
      <c r="Z13" s="19">
        <v>0.11</v>
      </c>
      <c r="AA13" s="429">
        <v>246976</v>
      </c>
      <c r="AB13" s="12">
        <f>Table24[[#This Row],[TaxPercentage]]*Table24[[#This Row],[TaxBase]]</f>
        <v>27167.360000000001</v>
      </c>
    </row>
    <row r="14" spans="1:28">
      <c r="F14" s="13"/>
      <c r="I14" t="s">
        <v>376</v>
      </c>
      <c r="J14" s="8" t="s">
        <v>45</v>
      </c>
      <c r="K14" s="8" t="s">
        <v>61</v>
      </c>
      <c r="L14" s="8" t="s">
        <v>517</v>
      </c>
      <c r="M14">
        <v>800</v>
      </c>
      <c r="N14" s="8" t="s">
        <v>59</v>
      </c>
      <c r="O14" s="8"/>
      <c r="P14" s="12">
        <v>157</v>
      </c>
      <c r="Q14" s="13">
        <v>46054</v>
      </c>
      <c r="R14" t="s">
        <v>517</v>
      </c>
      <c r="S14" s="12">
        <v>125600</v>
      </c>
      <c r="T14" t="s">
        <v>499</v>
      </c>
      <c r="U14" s="12">
        <v>125600</v>
      </c>
      <c r="V14" s="8">
        <v>1</v>
      </c>
      <c r="W14" t="s">
        <v>511</v>
      </c>
      <c r="X14" t="s">
        <v>200</v>
      </c>
      <c r="Y14">
        <v>301105</v>
      </c>
      <c r="Z14" s="19">
        <v>0.11</v>
      </c>
      <c r="AA14" s="429">
        <v>125600</v>
      </c>
      <c r="AB14" s="12">
        <f>Table24[[#This Row],[TaxPercentage]]*Table24[[#This Row],[TaxBase]]</f>
        <v>13816</v>
      </c>
    </row>
    <row r="15" spans="1:28">
      <c r="F15" s="13"/>
      <c r="I15" t="s">
        <v>376</v>
      </c>
      <c r="J15" s="8" t="s">
        <v>45</v>
      </c>
      <c r="K15" s="8" t="s">
        <v>316</v>
      </c>
      <c r="L15" s="8" t="s">
        <v>517</v>
      </c>
      <c r="M15">
        <v>1320</v>
      </c>
      <c r="N15" s="8" t="s">
        <v>59</v>
      </c>
      <c r="O15" s="8"/>
      <c r="P15" s="12">
        <v>45</v>
      </c>
      <c r="Q15" s="13">
        <v>46054</v>
      </c>
      <c r="R15" t="s">
        <v>517</v>
      </c>
      <c r="S15" s="12">
        <v>59400</v>
      </c>
      <c r="T15" t="s">
        <v>499</v>
      </c>
      <c r="U15" s="12">
        <v>59400</v>
      </c>
      <c r="V15" s="8">
        <v>1</v>
      </c>
      <c r="W15" t="s">
        <v>511</v>
      </c>
      <c r="X15" t="s">
        <v>200</v>
      </c>
      <c r="Y15">
        <v>301105</v>
      </c>
      <c r="Z15" s="19">
        <v>0.11</v>
      </c>
      <c r="AA15" s="429">
        <v>59400</v>
      </c>
      <c r="AB15" s="12">
        <f>Table24[[#This Row],[TaxPercentage]]*Table24[[#This Row],[TaxBase]]</f>
        <v>6534</v>
      </c>
    </row>
  </sheetData>
  <mergeCells count="5">
    <mergeCell ref="B2:D2"/>
    <mergeCell ref="I2:AB2"/>
    <mergeCell ref="C3:D3"/>
    <mergeCell ref="S3:V3"/>
    <mergeCell ref="X3:AB3"/>
  </mergeCells>
  <phoneticPr fontId="2" type="noConversion"/>
  <hyperlinks>
    <hyperlink ref="A1" location="'D406'!A1" display="D406" xr:uid="{DDB9118A-4FB7-4911-A4AC-F87A4C18802F}"/>
  </hyperlink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B1957-A28E-419B-8913-729B0D7ADC3A}">
  <dimension ref="A1:P44"/>
  <sheetViews>
    <sheetView topLeftCell="E1" zoomScale="115" zoomScaleNormal="115" workbookViewId="0">
      <pane ySplit="4" topLeftCell="A11" activePane="bottomLeft" state="frozen"/>
      <selection pane="bottomLeft" activeCell="O21" sqref="O21"/>
    </sheetView>
  </sheetViews>
  <sheetFormatPr defaultRowHeight="14.5"/>
  <cols>
    <col min="1" max="1" width="7.54296875" customWidth="1"/>
    <col min="2" max="2" width="12.90625" style="80" customWidth="1"/>
    <col min="3" max="3" width="5.90625" style="80" customWidth="1"/>
    <col min="4" max="4" width="8.6328125" customWidth="1"/>
    <col min="5" max="5" width="28.7265625" style="80" customWidth="1"/>
    <col min="6" max="6" width="9.36328125" customWidth="1"/>
    <col min="7" max="7" width="9.6328125" customWidth="1"/>
    <col min="8" max="8" width="9.54296875" customWidth="1"/>
    <col min="9" max="9" width="7.90625" customWidth="1"/>
    <col min="10" max="10" width="10.54296875" customWidth="1"/>
    <col min="11" max="11" width="9.08984375" style="145" customWidth="1"/>
    <col min="12" max="12" width="10.54296875" customWidth="1"/>
    <col min="13" max="13" width="12" style="145" customWidth="1"/>
    <col min="14" max="16" width="10.81640625" customWidth="1"/>
    <col min="17" max="17" width="12" customWidth="1"/>
    <col min="19" max="20" width="12" customWidth="1"/>
  </cols>
  <sheetData>
    <row r="1" spans="1:16">
      <c r="D1" t="s">
        <v>1879</v>
      </c>
    </row>
    <row r="2" spans="1:16">
      <c r="A2" s="92" t="s">
        <v>785</v>
      </c>
      <c r="E2" s="24" t="s">
        <v>327</v>
      </c>
      <c r="F2" s="80" t="s">
        <v>856</v>
      </c>
    </row>
    <row r="3" spans="1:16">
      <c r="A3" s="25" t="s">
        <v>518</v>
      </c>
      <c r="B3" s="87" t="s">
        <v>519</v>
      </c>
      <c r="C3" s="87" t="s">
        <v>520</v>
      </c>
      <c r="D3" s="27" t="s">
        <v>781</v>
      </c>
      <c r="E3" s="87" t="s">
        <v>521</v>
      </c>
      <c r="F3" s="25" t="s">
        <v>522</v>
      </c>
      <c r="G3" s="25" t="s">
        <v>524</v>
      </c>
      <c r="H3" s="25" t="s">
        <v>523</v>
      </c>
      <c r="I3" s="25" t="s">
        <v>525</v>
      </c>
      <c r="J3" s="25" t="s">
        <v>472</v>
      </c>
      <c r="K3" s="28" t="s">
        <v>473</v>
      </c>
      <c r="L3" s="25" t="s">
        <v>474</v>
      </c>
      <c r="M3" s="129" t="s">
        <v>475</v>
      </c>
      <c r="N3" s="25" t="s">
        <v>361</v>
      </c>
      <c r="O3" s="25" t="s">
        <v>362</v>
      </c>
      <c r="P3" s="25" t="s">
        <v>363</v>
      </c>
    </row>
    <row r="4" spans="1:16" s="39" customFormat="1" ht="43.5">
      <c r="A4" s="86" t="s">
        <v>778</v>
      </c>
      <c r="B4" s="86" t="s">
        <v>779</v>
      </c>
      <c r="C4" s="86" t="s">
        <v>780</v>
      </c>
      <c r="D4" s="41" t="s">
        <v>494</v>
      </c>
      <c r="E4" s="86" t="s">
        <v>40</v>
      </c>
      <c r="F4" s="39" t="s">
        <v>92</v>
      </c>
      <c r="G4" s="39" t="s">
        <v>159</v>
      </c>
      <c r="H4" s="39" t="s">
        <v>172</v>
      </c>
      <c r="I4" s="39" t="s">
        <v>492</v>
      </c>
      <c r="J4" s="39" t="s">
        <v>488</v>
      </c>
      <c r="K4" s="39" t="s">
        <v>1334</v>
      </c>
      <c r="L4" s="39" t="s">
        <v>490</v>
      </c>
      <c r="M4" s="41" t="s">
        <v>1333</v>
      </c>
      <c r="N4" s="39" t="s">
        <v>220</v>
      </c>
      <c r="O4" s="39" t="s">
        <v>225</v>
      </c>
      <c r="P4" s="39" t="s">
        <v>373</v>
      </c>
    </row>
    <row r="5" spans="1:16">
      <c r="A5" s="161">
        <v>1</v>
      </c>
      <c r="B5" s="162">
        <v>46055</v>
      </c>
      <c r="C5" s="97" t="s">
        <v>782</v>
      </c>
      <c r="D5" s="209" t="s">
        <v>501</v>
      </c>
      <c r="E5" s="161" t="s">
        <v>851</v>
      </c>
      <c r="F5" s="95">
        <v>4111</v>
      </c>
      <c r="G5" s="96" t="s">
        <v>848</v>
      </c>
      <c r="H5" s="96">
        <v>0</v>
      </c>
      <c r="I5" s="95" t="s">
        <v>511</v>
      </c>
      <c r="J5" s="94">
        <v>1606.56</v>
      </c>
      <c r="K5" s="163" t="s">
        <v>499</v>
      </c>
      <c r="L5" s="167">
        <v>1606.56</v>
      </c>
      <c r="M5" s="164">
        <v>1</v>
      </c>
      <c r="N5" s="95" t="s">
        <v>412</v>
      </c>
      <c r="O5" s="95" t="s">
        <v>240</v>
      </c>
      <c r="P5" s="95">
        <v>0</v>
      </c>
    </row>
    <row r="6" spans="1:16">
      <c r="A6" s="80"/>
      <c r="B6" s="88"/>
      <c r="C6" s="89"/>
      <c r="D6" s="210"/>
      <c r="G6" s="24"/>
      <c r="H6" s="24"/>
      <c r="J6" s="12"/>
      <c r="L6" s="12"/>
      <c r="M6" s="146"/>
    </row>
    <row r="7" spans="1:16">
      <c r="A7" s="161">
        <v>56</v>
      </c>
      <c r="B7" s="162">
        <v>46056</v>
      </c>
      <c r="C7" s="97" t="s">
        <v>782</v>
      </c>
      <c r="D7" s="209" t="s">
        <v>501</v>
      </c>
      <c r="E7" s="161" t="s">
        <v>855</v>
      </c>
      <c r="F7" s="95">
        <v>401</v>
      </c>
      <c r="G7" s="96">
        <v>0</v>
      </c>
      <c r="H7" s="96" t="s">
        <v>448</v>
      </c>
      <c r="I7" s="95" t="s">
        <v>500</v>
      </c>
      <c r="J7" s="94">
        <f>Table25[[#This Row],[CurrencyAmount]]*Table25[[#This Row],[Exchange Rate]]</f>
        <v>53248.733999999997</v>
      </c>
      <c r="K7" s="163" t="s">
        <v>509</v>
      </c>
      <c r="L7" s="94">
        <v>10444</v>
      </c>
      <c r="M7" s="164">
        <v>5.0984999999999996</v>
      </c>
      <c r="N7" s="95" t="s">
        <v>214</v>
      </c>
      <c r="O7" s="95" t="s">
        <v>242</v>
      </c>
      <c r="P7" s="95">
        <v>0</v>
      </c>
    </row>
    <row r="8" spans="1:16" s="80" customFormat="1">
      <c r="A8" s="161">
        <v>56</v>
      </c>
      <c r="B8" s="162">
        <v>46056</v>
      </c>
      <c r="C8" s="97" t="s">
        <v>782</v>
      </c>
      <c r="D8" s="209">
        <v>42</v>
      </c>
      <c r="E8" s="161" t="s">
        <v>852</v>
      </c>
      <c r="F8" s="161">
        <v>627</v>
      </c>
      <c r="G8" s="97" t="s">
        <v>327</v>
      </c>
      <c r="H8" s="97" t="s">
        <v>327</v>
      </c>
      <c r="I8" s="161" t="s">
        <v>500</v>
      </c>
      <c r="J8" s="165">
        <f>Table25[[#This Row],[CurrencyAmount]]*Table25[[#This Row],[Exchange Rate]]</f>
        <v>25.4925</v>
      </c>
      <c r="K8" s="166" t="s">
        <v>509</v>
      </c>
      <c r="L8" s="165">
        <v>5</v>
      </c>
      <c r="M8" s="164">
        <v>5.0984999999999996</v>
      </c>
      <c r="N8" s="95" t="s">
        <v>412</v>
      </c>
      <c r="O8" s="95" t="s">
        <v>240</v>
      </c>
      <c r="P8" s="95">
        <v>0</v>
      </c>
    </row>
    <row r="9" spans="1:16" s="80" customFormat="1">
      <c r="B9" s="88"/>
      <c r="C9" s="89"/>
      <c r="D9" s="210"/>
      <c r="G9" s="89"/>
      <c r="H9" s="89"/>
      <c r="J9" s="130"/>
      <c r="K9" s="147"/>
      <c r="L9" s="12"/>
      <c r="M9" s="146"/>
      <c r="N9"/>
      <c r="O9"/>
      <c r="P9"/>
    </row>
    <row r="10" spans="1:16">
      <c r="A10" s="161">
        <v>104</v>
      </c>
      <c r="B10" s="162">
        <v>46057</v>
      </c>
      <c r="C10" s="97" t="s">
        <v>45</v>
      </c>
      <c r="D10" s="209" t="s">
        <v>22</v>
      </c>
      <c r="E10" s="161" t="s">
        <v>853</v>
      </c>
      <c r="F10" s="95">
        <v>401</v>
      </c>
      <c r="G10" s="96">
        <v>0</v>
      </c>
      <c r="H10" s="96" t="s">
        <v>850</v>
      </c>
      <c r="I10" s="95" t="s">
        <v>500</v>
      </c>
      <c r="J10" s="94">
        <v>9.5</v>
      </c>
      <c r="K10" s="163" t="s">
        <v>499</v>
      </c>
      <c r="L10" s="94">
        <v>9.5</v>
      </c>
      <c r="M10" s="164">
        <v>1</v>
      </c>
      <c r="N10" s="95" t="s">
        <v>412</v>
      </c>
      <c r="O10" s="95" t="s">
        <v>240</v>
      </c>
      <c r="P10" s="95">
        <v>0</v>
      </c>
    </row>
    <row r="11" spans="1:16">
      <c r="A11" s="161">
        <v>104</v>
      </c>
      <c r="B11" s="162">
        <v>46057</v>
      </c>
      <c r="C11" s="97" t="s">
        <v>45</v>
      </c>
      <c r="D11" s="209">
        <v>10</v>
      </c>
      <c r="E11" s="161" t="s">
        <v>854</v>
      </c>
      <c r="F11" s="95">
        <v>542</v>
      </c>
      <c r="G11" s="97" t="s">
        <v>327</v>
      </c>
      <c r="H11" s="97" t="s">
        <v>327</v>
      </c>
      <c r="I11" s="95" t="s">
        <v>500</v>
      </c>
      <c r="J11" s="94">
        <v>100</v>
      </c>
      <c r="K11" s="163" t="s">
        <v>499</v>
      </c>
      <c r="L11" s="94">
        <v>100</v>
      </c>
      <c r="M11" s="164">
        <v>1</v>
      </c>
      <c r="N11" s="95" t="s">
        <v>412</v>
      </c>
      <c r="O11" s="95" t="s">
        <v>240</v>
      </c>
      <c r="P11" s="95">
        <v>0</v>
      </c>
    </row>
    <row r="12" spans="1:16">
      <c r="A12" s="80"/>
      <c r="B12" s="88"/>
      <c r="C12" s="89"/>
      <c r="D12" s="210"/>
      <c r="G12" s="89"/>
      <c r="H12" s="89"/>
      <c r="J12" s="12"/>
      <c r="L12" s="12"/>
      <c r="M12" s="146"/>
    </row>
    <row r="13" spans="1:16">
      <c r="A13" s="161">
        <v>201</v>
      </c>
      <c r="B13" s="162">
        <v>46058</v>
      </c>
      <c r="C13" s="97" t="s">
        <v>45</v>
      </c>
      <c r="D13" s="209" t="s">
        <v>22</v>
      </c>
      <c r="E13" s="161" t="s">
        <v>835</v>
      </c>
      <c r="F13" s="95">
        <v>401</v>
      </c>
      <c r="G13" s="96">
        <v>0</v>
      </c>
      <c r="H13" s="96" t="s">
        <v>849</v>
      </c>
      <c r="I13" s="95" t="s">
        <v>500</v>
      </c>
      <c r="J13" s="94">
        <v>95.049800000000005</v>
      </c>
      <c r="K13" s="163" t="s">
        <v>499</v>
      </c>
      <c r="L13" s="94">
        <v>95.05</v>
      </c>
      <c r="M13" s="164">
        <v>1</v>
      </c>
      <c r="N13" s="95" t="s">
        <v>412</v>
      </c>
      <c r="O13" s="95" t="s">
        <v>240</v>
      </c>
      <c r="P13" s="95">
        <v>0</v>
      </c>
    </row>
    <row r="14" spans="1:16">
      <c r="A14" s="80"/>
      <c r="B14" s="88"/>
      <c r="C14" s="89"/>
      <c r="D14" s="210"/>
      <c r="G14" s="24"/>
      <c r="H14" s="24"/>
      <c r="J14" s="12"/>
      <c r="L14" s="12"/>
      <c r="M14" s="146"/>
    </row>
    <row r="15" spans="1:16">
      <c r="A15" s="161">
        <v>205</v>
      </c>
      <c r="B15" s="162">
        <v>46059</v>
      </c>
      <c r="C15" s="97" t="s">
        <v>45</v>
      </c>
      <c r="D15" s="209">
        <v>10</v>
      </c>
      <c r="E15" s="161" t="s">
        <v>857</v>
      </c>
      <c r="F15" s="95">
        <v>542</v>
      </c>
      <c r="G15" s="97" t="s">
        <v>327</v>
      </c>
      <c r="H15" s="97" t="s">
        <v>327</v>
      </c>
      <c r="I15" s="95" t="s">
        <v>511</v>
      </c>
      <c r="J15" s="94">
        <f>J11-J13</f>
        <v>4.9501999999999953</v>
      </c>
      <c r="K15" s="163" t="s">
        <v>499</v>
      </c>
      <c r="L15" s="94">
        <v>4.95</v>
      </c>
      <c r="M15" s="164">
        <v>1</v>
      </c>
      <c r="N15" s="95" t="s">
        <v>412</v>
      </c>
      <c r="O15" s="95" t="s">
        <v>240</v>
      </c>
      <c r="P15" s="95">
        <v>0</v>
      </c>
    </row>
    <row r="16" spans="1:16">
      <c r="A16" s="80"/>
      <c r="B16" s="88"/>
      <c r="C16" s="89"/>
      <c r="D16" s="210"/>
      <c r="G16" s="24"/>
      <c r="H16" s="24"/>
      <c r="J16" s="12"/>
      <c r="L16" s="12"/>
      <c r="M16" s="146"/>
    </row>
    <row r="17" spans="1:16">
      <c r="A17" s="150">
        <v>206</v>
      </c>
      <c r="B17" s="151">
        <v>46060</v>
      </c>
      <c r="C17" s="152" t="s">
        <v>45</v>
      </c>
      <c r="D17" s="211" t="s">
        <v>501</v>
      </c>
      <c r="E17" s="153" t="s">
        <v>1328</v>
      </c>
      <c r="F17" s="154">
        <v>4423</v>
      </c>
      <c r="G17" s="152" t="s">
        <v>327</v>
      </c>
      <c r="H17" s="152" t="s">
        <v>327</v>
      </c>
      <c r="I17" s="152" t="s">
        <v>500</v>
      </c>
      <c r="J17" s="155">
        <v>25000</v>
      </c>
      <c r="K17" s="156" t="s">
        <v>499</v>
      </c>
      <c r="L17" s="155">
        <v>25000</v>
      </c>
      <c r="M17" s="157">
        <v>1</v>
      </c>
      <c r="N17" s="158">
        <v>301</v>
      </c>
      <c r="O17" s="159" t="s">
        <v>240</v>
      </c>
      <c r="P17" s="159">
        <v>0</v>
      </c>
    </row>
    <row r="18" spans="1:16">
      <c r="D18" s="8"/>
    </row>
    <row r="19" spans="1:16">
      <c r="A19" s="150">
        <v>207</v>
      </c>
      <c r="B19" s="151">
        <v>46061</v>
      </c>
      <c r="C19" s="152" t="s">
        <v>45</v>
      </c>
      <c r="D19" s="211" t="s">
        <v>501</v>
      </c>
      <c r="E19" s="153" t="s">
        <v>1332</v>
      </c>
      <c r="F19" s="154">
        <v>446</v>
      </c>
      <c r="G19" s="152" t="s">
        <v>327</v>
      </c>
      <c r="H19" s="152" t="s">
        <v>327</v>
      </c>
      <c r="I19" s="152" t="s">
        <v>500</v>
      </c>
      <c r="J19" s="155">
        <v>25000</v>
      </c>
      <c r="K19" s="156" t="s">
        <v>499</v>
      </c>
      <c r="L19" s="155">
        <v>25000</v>
      </c>
      <c r="M19" s="157">
        <v>1</v>
      </c>
      <c r="N19" s="159" t="s">
        <v>412</v>
      </c>
      <c r="O19" s="159" t="s">
        <v>240</v>
      </c>
      <c r="P19" s="159">
        <v>0</v>
      </c>
    </row>
    <row r="20" spans="1:16">
      <c r="D20" s="8"/>
      <c r="F20" s="144"/>
    </row>
    <row r="21" spans="1:16">
      <c r="A21" s="150">
        <v>208</v>
      </c>
      <c r="B21" s="151">
        <v>46062</v>
      </c>
      <c r="C21" s="152" t="s">
        <v>45</v>
      </c>
      <c r="D21" s="211" t="s">
        <v>501</v>
      </c>
      <c r="E21" s="153" t="s">
        <v>1329</v>
      </c>
      <c r="F21" s="154">
        <v>4423</v>
      </c>
      <c r="G21" s="152" t="s">
        <v>327</v>
      </c>
      <c r="H21" s="152" t="s">
        <v>327</v>
      </c>
      <c r="I21" s="152" t="s">
        <v>500</v>
      </c>
      <c r="J21" s="155">
        <v>25000</v>
      </c>
      <c r="K21" s="156" t="s">
        <v>499</v>
      </c>
      <c r="L21" s="155">
        <v>25000</v>
      </c>
      <c r="M21" s="157">
        <v>1</v>
      </c>
      <c r="N21" s="158">
        <v>302</v>
      </c>
      <c r="O21" s="159" t="s">
        <v>240</v>
      </c>
      <c r="P21" s="159">
        <v>0</v>
      </c>
    </row>
    <row r="22" spans="1:16">
      <c r="D22" s="8"/>
      <c r="F22" s="144"/>
    </row>
    <row r="23" spans="1:16">
      <c r="A23" s="150">
        <v>209</v>
      </c>
      <c r="B23" s="151">
        <v>46063</v>
      </c>
      <c r="C23" s="152" t="s">
        <v>45</v>
      </c>
      <c r="D23" s="211" t="s">
        <v>501</v>
      </c>
      <c r="E23" s="153" t="s">
        <v>1330</v>
      </c>
      <c r="F23" s="154">
        <v>446</v>
      </c>
      <c r="G23" s="152" t="s">
        <v>327</v>
      </c>
      <c r="H23" s="152" t="s">
        <v>327</v>
      </c>
      <c r="I23" s="152" t="s">
        <v>500</v>
      </c>
      <c r="J23" s="155">
        <v>25000</v>
      </c>
      <c r="K23" s="156" t="s">
        <v>499</v>
      </c>
      <c r="L23" s="155">
        <v>25000</v>
      </c>
      <c r="M23" s="157">
        <v>1</v>
      </c>
      <c r="N23" s="158">
        <v>628</v>
      </c>
      <c r="O23" s="160">
        <v>628010</v>
      </c>
      <c r="P23" s="159">
        <v>0</v>
      </c>
    </row>
    <row r="24" spans="1:16">
      <c r="B24"/>
      <c r="C24"/>
      <c r="D24" s="8"/>
      <c r="E24"/>
      <c r="F24" s="144"/>
    </row>
    <row r="25" spans="1:16">
      <c r="A25" s="150">
        <v>210</v>
      </c>
      <c r="B25" s="151">
        <v>46064</v>
      </c>
      <c r="C25" s="152" t="s">
        <v>45</v>
      </c>
      <c r="D25" s="211" t="s">
        <v>501</v>
      </c>
      <c r="E25" s="153" t="s">
        <v>1331</v>
      </c>
      <c r="F25" s="154">
        <v>4411</v>
      </c>
      <c r="G25" s="152" t="s">
        <v>327</v>
      </c>
      <c r="H25" s="152" t="s">
        <v>327</v>
      </c>
      <c r="I25" s="152" t="s">
        <v>500</v>
      </c>
      <c r="J25" s="155">
        <v>25000</v>
      </c>
      <c r="K25" s="156" t="s">
        <v>499</v>
      </c>
      <c r="L25" s="155">
        <v>25000</v>
      </c>
      <c r="M25" s="157">
        <v>1</v>
      </c>
      <c r="N25" s="212">
        <v>103</v>
      </c>
      <c r="O25" s="159" t="s">
        <v>240</v>
      </c>
      <c r="P25" s="159">
        <v>0</v>
      </c>
    </row>
    <row r="26" spans="1:16">
      <c r="B26"/>
      <c r="C26"/>
      <c r="D26" s="8"/>
      <c r="E26"/>
      <c r="F26" s="144"/>
    </row>
    <row r="27" spans="1:16">
      <c r="A27" s="150">
        <v>211</v>
      </c>
      <c r="B27" s="151">
        <v>46065</v>
      </c>
      <c r="C27" s="152" t="s">
        <v>45</v>
      </c>
      <c r="D27" s="211" t="s">
        <v>501</v>
      </c>
      <c r="E27" s="153" t="s">
        <v>209</v>
      </c>
      <c r="F27" s="154">
        <v>444</v>
      </c>
      <c r="G27" s="152" t="s">
        <v>327</v>
      </c>
      <c r="H27" s="152" t="s">
        <v>327</v>
      </c>
      <c r="I27" s="152" t="s">
        <v>500</v>
      </c>
      <c r="J27" s="155">
        <v>25000</v>
      </c>
      <c r="K27" s="156" t="s">
        <v>499</v>
      </c>
      <c r="L27" s="155">
        <v>25000</v>
      </c>
      <c r="M27" s="157">
        <v>1</v>
      </c>
      <c r="N27" s="212">
        <v>602</v>
      </c>
      <c r="O27" s="159" t="s">
        <v>240</v>
      </c>
      <c r="P27" s="159">
        <v>0</v>
      </c>
    </row>
    <row r="29" spans="1:16">
      <c r="B29" s="80" t="s">
        <v>1518</v>
      </c>
    </row>
    <row r="30" spans="1:16">
      <c r="B30" s="80" t="s">
        <v>1507</v>
      </c>
    </row>
    <row r="31" spans="1:16">
      <c r="B31" s="80" t="s">
        <v>1508</v>
      </c>
    </row>
    <row r="32" spans="1:16">
      <c r="B32" s="80" t="s">
        <v>1509</v>
      </c>
    </row>
    <row r="33" spans="2:2">
      <c r="B33" s="80" t="s">
        <v>1510</v>
      </c>
    </row>
    <row r="34" spans="2:2">
      <c r="B34" s="80" t="s">
        <v>1511</v>
      </c>
    </row>
    <row r="36" spans="2:2">
      <c r="B36" s="80" t="s">
        <v>1519</v>
      </c>
    </row>
    <row r="37" spans="2:2">
      <c r="B37" s="80" t="s">
        <v>1512</v>
      </c>
    </row>
    <row r="38" spans="2:2">
      <c r="B38" s="80" t="s">
        <v>1513</v>
      </c>
    </row>
    <row r="39" spans="2:2">
      <c r="B39" s="80" t="s">
        <v>1514</v>
      </c>
    </row>
    <row r="40" spans="2:2">
      <c r="B40" s="80" t="s">
        <v>1515</v>
      </c>
    </row>
    <row r="41" spans="2:2">
      <c r="B41" s="80" t="s">
        <v>1516</v>
      </c>
    </row>
    <row r="42" spans="2:2">
      <c r="B42" s="80" t="s">
        <v>1517</v>
      </c>
    </row>
    <row r="44" spans="2:2">
      <c r="B44" s="80" t="s">
        <v>1520</v>
      </c>
    </row>
  </sheetData>
  <phoneticPr fontId="2" type="noConversion"/>
  <hyperlinks>
    <hyperlink ref="A2" location="'D406'!A1" display="D406" xr:uid="{FCED54F2-2FC2-49C2-80B0-583FF3AF3E81}"/>
  </hyperlinks>
  <pageMargins left="0.7" right="0.7" top="0.75" bottom="0.75" header="0.3" footer="0.3"/>
  <pageSetup paperSize="9" orientation="portrait" r:id="rId1"/>
  <legacyDrawing r:id="rId2"/>
  <tableParts count="1">
    <tablePart r:id="rId3"/>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96156-434F-45D7-9237-39E8044CB58E}">
  <dimension ref="A1:P30"/>
  <sheetViews>
    <sheetView zoomScale="115" zoomScaleNormal="115" workbookViewId="0">
      <pane ySplit="3" topLeftCell="A4" activePane="bottomLeft" state="frozen"/>
      <selection pane="bottomLeft" activeCell="K8" sqref="K8"/>
    </sheetView>
  </sheetViews>
  <sheetFormatPr defaultRowHeight="14.5"/>
  <cols>
    <col min="1" max="1" width="10.1796875" customWidth="1"/>
    <col min="2" max="2" width="10.453125" customWidth="1"/>
    <col min="3" max="3" width="6.1796875" customWidth="1"/>
    <col min="4" max="4" width="11" customWidth="1"/>
    <col min="5" max="5" width="13.90625" style="9" customWidth="1"/>
    <col min="6" max="6" width="8.54296875" style="9" customWidth="1"/>
    <col min="7" max="7" width="7.6328125" customWidth="1"/>
    <col min="8" max="8" width="7.7265625" customWidth="1"/>
    <col min="9" max="9" width="8.7265625" style="9" customWidth="1"/>
    <col min="10" max="10" width="9.7265625" customWidth="1"/>
    <col min="11" max="11" width="9.81640625" customWidth="1"/>
    <col min="12" max="12" width="8.6328125" customWidth="1"/>
    <col min="13" max="13" width="11.26953125" customWidth="1"/>
    <col min="14" max="14" width="8.26953125" customWidth="1"/>
    <col min="15" max="15" width="7.1796875" customWidth="1"/>
    <col min="16" max="16" width="12.54296875" style="227" customWidth="1"/>
    <col min="17" max="17" width="8.54296875" customWidth="1"/>
  </cols>
  <sheetData>
    <row r="1" spans="1:16">
      <c r="A1" s="92" t="s">
        <v>785</v>
      </c>
      <c r="B1" t="s">
        <v>1889</v>
      </c>
    </row>
    <row r="2" spans="1:16">
      <c r="A2" s="25" t="s">
        <v>418</v>
      </c>
      <c r="B2" s="25" t="s">
        <v>419</v>
      </c>
      <c r="C2" s="25" t="s">
        <v>420</v>
      </c>
      <c r="D2" s="25" t="s">
        <v>765</v>
      </c>
      <c r="E2" s="26" t="s">
        <v>421</v>
      </c>
      <c r="F2" s="26" t="s">
        <v>422</v>
      </c>
      <c r="G2" s="25" t="s">
        <v>423</v>
      </c>
      <c r="H2" s="25" t="s">
        <v>424</v>
      </c>
      <c r="I2" s="26" t="s">
        <v>425</v>
      </c>
      <c r="J2" s="25" t="s">
        <v>426</v>
      </c>
      <c r="K2" s="25" t="s">
        <v>427</v>
      </c>
      <c r="L2" s="25" t="s">
        <v>428</v>
      </c>
      <c r="M2" s="25" t="s">
        <v>429</v>
      </c>
      <c r="N2" s="25" t="s">
        <v>430</v>
      </c>
      <c r="O2" s="25" t="s">
        <v>431</v>
      </c>
      <c r="P2" s="228" t="s">
        <v>432</v>
      </c>
    </row>
    <row r="3" spans="1:16" s="39" customFormat="1" ht="52" customHeight="1">
      <c r="A3" s="39" t="s">
        <v>433</v>
      </c>
      <c r="B3" s="39" t="s">
        <v>434</v>
      </c>
      <c r="C3" s="39" t="s">
        <v>435</v>
      </c>
      <c r="D3" s="39" t="s">
        <v>764</v>
      </c>
      <c r="E3" s="40" t="s">
        <v>436</v>
      </c>
      <c r="F3" s="40" t="s">
        <v>437</v>
      </c>
      <c r="G3" s="39" t="s">
        <v>438</v>
      </c>
      <c r="H3" s="39" t="s">
        <v>92</v>
      </c>
      <c r="I3" s="40" t="s">
        <v>365</v>
      </c>
      <c r="J3" s="39" t="s">
        <v>159</v>
      </c>
      <c r="K3" s="39" t="s">
        <v>172</v>
      </c>
      <c r="L3" s="39" t="s">
        <v>439</v>
      </c>
      <c r="M3" s="39" t="s">
        <v>440</v>
      </c>
      <c r="N3" s="39" t="s">
        <v>253</v>
      </c>
      <c r="O3" s="39" t="s">
        <v>441</v>
      </c>
      <c r="P3" s="229" t="s">
        <v>442</v>
      </c>
    </row>
    <row r="4" spans="1:16" s="1" customFormat="1">
      <c r="A4" s="1" t="s">
        <v>750</v>
      </c>
      <c r="E4" s="23"/>
      <c r="F4" s="23"/>
      <c r="I4" s="23"/>
      <c r="P4" s="230"/>
    </row>
    <row r="5" spans="1:16">
      <c r="A5">
        <v>7162</v>
      </c>
      <c r="B5" s="13">
        <v>46054</v>
      </c>
      <c r="C5" t="s">
        <v>25</v>
      </c>
      <c r="D5" t="s">
        <v>766</v>
      </c>
      <c r="E5" s="9" t="s">
        <v>443</v>
      </c>
      <c r="F5" s="9" t="s">
        <v>444</v>
      </c>
      <c r="G5">
        <v>1</v>
      </c>
      <c r="H5" t="s">
        <v>445</v>
      </c>
      <c r="I5" s="9">
        <v>98248</v>
      </c>
      <c r="J5" t="s">
        <v>446</v>
      </c>
      <c r="K5">
        <v>0</v>
      </c>
      <c r="L5" t="s">
        <v>295</v>
      </c>
      <c r="M5" s="21">
        <v>18040</v>
      </c>
      <c r="N5" t="s">
        <v>55</v>
      </c>
      <c r="O5" t="s">
        <v>447</v>
      </c>
      <c r="P5" s="227">
        <v>65000</v>
      </c>
    </row>
    <row r="6" spans="1:16">
      <c r="A6">
        <v>7196</v>
      </c>
      <c r="B6" s="13">
        <v>46055</v>
      </c>
      <c r="C6" t="s">
        <v>25</v>
      </c>
      <c r="D6" t="s">
        <v>766</v>
      </c>
      <c r="E6" s="9" t="s">
        <v>443</v>
      </c>
      <c r="F6" s="9" t="s">
        <v>444</v>
      </c>
      <c r="G6">
        <v>1</v>
      </c>
      <c r="H6" t="s">
        <v>445</v>
      </c>
      <c r="I6" s="9">
        <v>98287</v>
      </c>
      <c r="J6" t="s">
        <v>446</v>
      </c>
      <c r="K6">
        <v>0</v>
      </c>
      <c r="L6" t="s">
        <v>295</v>
      </c>
      <c r="M6" s="21">
        <v>1000000</v>
      </c>
      <c r="N6" t="s">
        <v>55</v>
      </c>
      <c r="O6" t="s">
        <v>447</v>
      </c>
      <c r="P6" s="227">
        <v>25000</v>
      </c>
    </row>
    <row r="7" spans="1:16">
      <c r="A7">
        <v>7225</v>
      </c>
      <c r="B7" s="13">
        <v>46056</v>
      </c>
      <c r="C7" t="s">
        <v>25</v>
      </c>
      <c r="D7" t="s">
        <v>766</v>
      </c>
      <c r="E7" s="9" t="s">
        <v>443</v>
      </c>
      <c r="F7" s="9" t="s">
        <v>444</v>
      </c>
      <c r="G7">
        <v>1</v>
      </c>
      <c r="H7" t="s">
        <v>445</v>
      </c>
      <c r="I7" s="9">
        <v>100944</v>
      </c>
      <c r="J7" t="s">
        <v>448</v>
      </c>
      <c r="K7">
        <v>0</v>
      </c>
      <c r="L7" t="s">
        <v>295</v>
      </c>
      <c r="M7" s="21">
        <v>22000</v>
      </c>
      <c r="N7" t="s">
        <v>55</v>
      </c>
      <c r="O7" t="s">
        <v>447</v>
      </c>
      <c r="P7" s="227">
        <v>35000</v>
      </c>
    </row>
    <row r="8" spans="1:16">
      <c r="A8">
        <v>7327</v>
      </c>
      <c r="B8" s="13">
        <v>46057</v>
      </c>
      <c r="C8" t="s">
        <v>22</v>
      </c>
      <c r="D8" t="s">
        <v>767</v>
      </c>
      <c r="E8" s="9" t="s">
        <v>449</v>
      </c>
      <c r="F8" s="9" t="s">
        <v>450</v>
      </c>
      <c r="G8">
        <v>1</v>
      </c>
      <c r="H8" t="s">
        <v>451</v>
      </c>
      <c r="I8" s="9">
        <v>100945</v>
      </c>
      <c r="J8">
        <v>0</v>
      </c>
      <c r="K8" t="s">
        <v>446</v>
      </c>
      <c r="L8" t="s">
        <v>313</v>
      </c>
      <c r="M8" s="21">
        <v>1</v>
      </c>
      <c r="N8" t="s">
        <v>63</v>
      </c>
      <c r="O8" t="s">
        <v>447</v>
      </c>
      <c r="P8" s="227">
        <v>4584</v>
      </c>
    </row>
    <row r="9" spans="1:16">
      <c r="A9">
        <v>7327</v>
      </c>
      <c r="B9" s="13">
        <v>46058</v>
      </c>
      <c r="C9" t="s">
        <v>22</v>
      </c>
      <c r="D9" t="s">
        <v>767</v>
      </c>
      <c r="E9" s="9" t="s">
        <v>449</v>
      </c>
      <c r="F9" s="9" t="s">
        <v>450</v>
      </c>
      <c r="G9">
        <v>2</v>
      </c>
      <c r="H9" t="s">
        <v>451</v>
      </c>
      <c r="I9" s="9">
        <v>100945</v>
      </c>
      <c r="J9">
        <v>0</v>
      </c>
      <c r="K9" t="s">
        <v>446</v>
      </c>
      <c r="L9" t="s">
        <v>314</v>
      </c>
      <c r="M9" s="21">
        <v>1</v>
      </c>
      <c r="N9" t="s">
        <v>63</v>
      </c>
      <c r="O9" t="s">
        <v>447</v>
      </c>
      <c r="P9" s="227">
        <v>215</v>
      </c>
    </row>
    <row r="10" spans="1:16">
      <c r="A10">
        <v>7327</v>
      </c>
      <c r="B10" s="13">
        <v>46059</v>
      </c>
      <c r="C10" t="s">
        <v>22</v>
      </c>
      <c r="D10" t="s">
        <v>767</v>
      </c>
      <c r="E10" s="9" t="s">
        <v>449</v>
      </c>
      <c r="F10" s="9" t="s">
        <v>450</v>
      </c>
      <c r="G10">
        <v>3</v>
      </c>
      <c r="H10" t="s">
        <v>451</v>
      </c>
      <c r="I10" s="9">
        <v>100945</v>
      </c>
      <c r="J10">
        <v>0</v>
      </c>
      <c r="K10" t="s">
        <v>446</v>
      </c>
      <c r="L10" t="s">
        <v>311</v>
      </c>
      <c r="M10" s="21">
        <v>2</v>
      </c>
      <c r="N10" t="s">
        <v>63</v>
      </c>
      <c r="O10" t="s">
        <v>447</v>
      </c>
      <c r="P10" s="227">
        <v>12</v>
      </c>
    </row>
    <row r="11" spans="1:16">
      <c r="A11">
        <v>7327</v>
      </c>
      <c r="B11" s="13">
        <v>46070</v>
      </c>
      <c r="C11" t="s">
        <v>22</v>
      </c>
      <c r="D11" t="s">
        <v>767</v>
      </c>
      <c r="E11" s="9" t="s">
        <v>449</v>
      </c>
      <c r="F11" s="9" t="s">
        <v>450</v>
      </c>
      <c r="G11">
        <v>4</v>
      </c>
      <c r="H11" t="s">
        <v>451</v>
      </c>
      <c r="I11" s="9">
        <v>100945</v>
      </c>
      <c r="J11">
        <v>0</v>
      </c>
      <c r="K11" t="s">
        <v>446</v>
      </c>
      <c r="L11" t="s">
        <v>312</v>
      </c>
      <c r="M11" s="21">
        <v>1</v>
      </c>
      <c r="N11" t="s">
        <v>63</v>
      </c>
      <c r="O11" t="s">
        <v>447</v>
      </c>
      <c r="P11" s="227">
        <v>145</v>
      </c>
    </row>
    <row r="12" spans="1:16">
      <c r="A12">
        <v>7328</v>
      </c>
      <c r="B12" s="13">
        <v>46061</v>
      </c>
      <c r="C12" t="s">
        <v>27</v>
      </c>
      <c r="D12" t="s">
        <v>28</v>
      </c>
      <c r="E12" s="9" t="s">
        <v>417</v>
      </c>
      <c r="F12" s="9" t="s">
        <v>452</v>
      </c>
      <c r="G12">
        <v>2</v>
      </c>
      <c r="H12" t="s">
        <v>451</v>
      </c>
      <c r="I12" s="9">
        <v>101919</v>
      </c>
      <c r="J12" t="s">
        <v>327</v>
      </c>
      <c r="K12" t="s">
        <v>327</v>
      </c>
      <c r="L12" t="s">
        <v>314</v>
      </c>
      <c r="M12" s="21">
        <v>1</v>
      </c>
      <c r="N12" t="s">
        <v>63</v>
      </c>
      <c r="O12" t="s">
        <v>447</v>
      </c>
      <c r="P12" s="227">
        <v>652</v>
      </c>
    </row>
    <row r="13" spans="1:16">
      <c r="A13">
        <v>7638</v>
      </c>
      <c r="B13" s="13">
        <v>46062</v>
      </c>
      <c r="C13" t="s">
        <v>27</v>
      </c>
      <c r="D13" t="s">
        <v>28</v>
      </c>
      <c r="E13" s="9" t="s">
        <v>417</v>
      </c>
      <c r="F13" s="9" t="s">
        <v>452</v>
      </c>
      <c r="G13">
        <v>6</v>
      </c>
      <c r="H13" t="s">
        <v>376</v>
      </c>
      <c r="I13" s="9">
        <v>101951</v>
      </c>
      <c r="J13" t="s">
        <v>327</v>
      </c>
      <c r="K13" t="s">
        <v>327</v>
      </c>
      <c r="L13" t="s">
        <v>309</v>
      </c>
      <c r="M13" s="21">
        <v>80</v>
      </c>
      <c r="N13" t="s">
        <v>59</v>
      </c>
      <c r="O13" t="s">
        <v>447</v>
      </c>
      <c r="P13" s="227">
        <v>442</v>
      </c>
    </row>
    <row r="14" spans="1:16">
      <c r="A14">
        <v>7328</v>
      </c>
      <c r="B14" s="13">
        <v>46073</v>
      </c>
      <c r="C14" t="s">
        <v>27</v>
      </c>
      <c r="D14" t="s">
        <v>28</v>
      </c>
      <c r="E14" s="9" t="s">
        <v>417</v>
      </c>
      <c r="F14" s="9" t="s">
        <v>452</v>
      </c>
      <c r="G14">
        <v>3</v>
      </c>
      <c r="H14" t="s">
        <v>451</v>
      </c>
      <c r="I14" s="9">
        <v>101919</v>
      </c>
      <c r="J14" t="s">
        <v>327</v>
      </c>
      <c r="K14" t="s">
        <v>327</v>
      </c>
      <c r="L14" t="s">
        <v>311</v>
      </c>
      <c r="M14" s="21">
        <v>2</v>
      </c>
      <c r="N14" t="s">
        <v>63</v>
      </c>
      <c r="O14" t="s">
        <v>447</v>
      </c>
      <c r="P14" s="227">
        <v>112</v>
      </c>
    </row>
    <row r="15" spans="1:16">
      <c r="A15">
        <v>7828</v>
      </c>
      <c r="B15" s="13">
        <v>46077</v>
      </c>
      <c r="C15" t="s">
        <v>24</v>
      </c>
      <c r="D15" t="s">
        <v>768</v>
      </c>
      <c r="E15" s="9" t="s">
        <v>453</v>
      </c>
      <c r="F15" s="9" t="s">
        <v>454</v>
      </c>
      <c r="G15">
        <v>1</v>
      </c>
      <c r="H15" t="s">
        <v>445</v>
      </c>
      <c r="I15" s="9">
        <v>101914</v>
      </c>
      <c r="J15" t="s">
        <v>327</v>
      </c>
      <c r="K15" t="s">
        <v>327</v>
      </c>
      <c r="L15" t="s">
        <v>294</v>
      </c>
      <c r="M15" s="21">
        <v>800450</v>
      </c>
      <c r="N15" t="s">
        <v>55</v>
      </c>
      <c r="O15" t="s">
        <v>447</v>
      </c>
      <c r="P15" s="227">
        <v>960540</v>
      </c>
    </row>
    <row r="16" spans="1:16">
      <c r="A16">
        <v>7828</v>
      </c>
      <c r="B16" s="13">
        <v>46080</v>
      </c>
      <c r="C16" t="s">
        <v>24</v>
      </c>
      <c r="D16" t="s">
        <v>768</v>
      </c>
      <c r="E16" s="9" t="s">
        <v>453</v>
      </c>
      <c r="F16" s="9" t="s">
        <v>454</v>
      </c>
      <c r="G16">
        <v>2</v>
      </c>
      <c r="H16" t="s">
        <v>445</v>
      </c>
      <c r="I16" s="9">
        <v>101914</v>
      </c>
      <c r="J16" t="s">
        <v>327</v>
      </c>
      <c r="K16" t="s">
        <v>327</v>
      </c>
      <c r="L16" t="s">
        <v>295</v>
      </c>
      <c r="M16" s="21">
        <v>20154200</v>
      </c>
      <c r="N16" t="s">
        <v>55</v>
      </c>
      <c r="O16" t="s">
        <v>447</v>
      </c>
      <c r="P16" s="227">
        <v>11084810</v>
      </c>
    </row>
    <row r="17" spans="1:16">
      <c r="A17">
        <v>7828</v>
      </c>
      <c r="B17" s="13">
        <v>46081</v>
      </c>
      <c r="C17" t="s">
        <v>24</v>
      </c>
      <c r="D17" t="s">
        <v>768</v>
      </c>
      <c r="E17" s="9" t="s">
        <v>453</v>
      </c>
      <c r="F17" s="9" t="s">
        <v>454</v>
      </c>
      <c r="G17">
        <v>3</v>
      </c>
      <c r="H17" t="s">
        <v>445</v>
      </c>
      <c r="I17" s="9">
        <v>101914</v>
      </c>
      <c r="J17" t="s">
        <v>327</v>
      </c>
      <c r="K17" t="s">
        <v>327</v>
      </c>
      <c r="L17" t="s">
        <v>296</v>
      </c>
      <c r="M17" s="21">
        <v>1250000</v>
      </c>
      <c r="N17" t="s">
        <v>55</v>
      </c>
      <c r="O17" t="s">
        <v>447</v>
      </c>
      <c r="P17" s="227">
        <v>937500</v>
      </c>
    </row>
    <row r="18" spans="1:16">
      <c r="A18" s="1" t="s">
        <v>749</v>
      </c>
      <c r="B18" s="20"/>
      <c r="C18" s="1"/>
      <c r="D18" s="1"/>
      <c r="E18" s="23"/>
      <c r="F18" s="23"/>
      <c r="G18" s="1"/>
      <c r="H18" s="1"/>
      <c r="I18" s="23"/>
      <c r="J18" s="1"/>
      <c r="K18" s="1"/>
      <c r="L18" s="1"/>
      <c r="M18" s="22"/>
      <c r="N18" s="1"/>
      <c r="O18" s="1"/>
      <c r="P18" s="230"/>
    </row>
    <row r="19" spans="1:16">
      <c r="A19">
        <v>7162</v>
      </c>
      <c r="B19" s="13">
        <v>46054</v>
      </c>
      <c r="C19" t="s">
        <v>746</v>
      </c>
      <c r="D19" t="s">
        <v>769</v>
      </c>
      <c r="E19" s="9" t="s">
        <v>417</v>
      </c>
      <c r="F19" s="9" t="s">
        <v>452</v>
      </c>
      <c r="G19">
        <v>1</v>
      </c>
      <c r="H19" t="s">
        <v>652</v>
      </c>
      <c r="I19" s="9">
        <v>98248</v>
      </c>
      <c r="J19" t="s">
        <v>327</v>
      </c>
      <c r="K19" t="s">
        <v>327</v>
      </c>
      <c r="L19" t="s">
        <v>295</v>
      </c>
      <c r="M19" s="21">
        <v>54233</v>
      </c>
      <c r="N19" t="s">
        <v>55</v>
      </c>
      <c r="O19" t="s">
        <v>447</v>
      </c>
      <c r="P19" s="227">
        <v>65000</v>
      </c>
    </row>
    <row r="20" spans="1:16">
      <c r="A20">
        <v>7162</v>
      </c>
      <c r="B20" s="13">
        <v>46054</v>
      </c>
      <c r="C20" t="s">
        <v>746</v>
      </c>
      <c r="D20" t="s">
        <v>769</v>
      </c>
      <c r="E20" s="9" t="s">
        <v>417</v>
      </c>
      <c r="F20" s="9" t="s">
        <v>452</v>
      </c>
      <c r="G20">
        <v>2</v>
      </c>
      <c r="H20" t="s">
        <v>376</v>
      </c>
      <c r="I20" s="9">
        <v>98287</v>
      </c>
      <c r="J20" t="s">
        <v>327</v>
      </c>
      <c r="K20" t="s">
        <v>327</v>
      </c>
      <c r="L20" t="s">
        <v>295</v>
      </c>
      <c r="M20" s="21">
        <v>45</v>
      </c>
      <c r="N20" t="s">
        <v>55</v>
      </c>
      <c r="O20" t="s">
        <v>447</v>
      </c>
      <c r="P20" s="227">
        <v>25000</v>
      </c>
    </row>
    <row r="21" spans="1:16">
      <c r="A21">
        <v>7162</v>
      </c>
      <c r="B21" s="13">
        <v>46054</v>
      </c>
      <c r="C21" t="s">
        <v>746</v>
      </c>
      <c r="D21" t="s">
        <v>769</v>
      </c>
      <c r="E21" s="9" t="s">
        <v>417</v>
      </c>
      <c r="F21" s="9" t="s">
        <v>452</v>
      </c>
      <c r="G21">
        <v>3</v>
      </c>
      <c r="H21" t="s">
        <v>117</v>
      </c>
      <c r="I21" s="9">
        <v>100944</v>
      </c>
      <c r="J21" t="s">
        <v>327</v>
      </c>
      <c r="K21" t="s">
        <v>327</v>
      </c>
      <c r="L21" t="s">
        <v>295</v>
      </c>
      <c r="M21" s="21">
        <v>950</v>
      </c>
      <c r="N21" t="s">
        <v>55</v>
      </c>
      <c r="O21" t="s">
        <v>447</v>
      </c>
      <c r="P21" s="227">
        <v>35000</v>
      </c>
    </row>
    <row r="22" spans="1:16">
      <c r="A22">
        <v>7162</v>
      </c>
      <c r="B22" s="13">
        <v>46054</v>
      </c>
      <c r="C22" t="s">
        <v>746</v>
      </c>
      <c r="D22" t="s">
        <v>769</v>
      </c>
      <c r="E22" s="9" t="s">
        <v>417</v>
      </c>
      <c r="F22" s="9" t="s">
        <v>452</v>
      </c>
      <c r="G22">
        <v>4</v>
      </c>
      <c r="H22" t="s">
        <v>451</v>
      </c>
      <c r="I22" s="9">
        <v>100945</v>
      </c>
      <c r="J22" t="s">
        <v>327</v>
      </c>
      <c r="K22" t="s">
        <v>327</v>
      </c>
      <c r="L22" t="s">
        <v>313</v>
      </c>
      <c r="M22" s="21">
        <v>55</v>
      </c>
      <c r="N22" t="s">
        <v>63</v>
      </c>
      <c r="O22" t="s">
        <v>447</v>
      </c>
      <c r="P22" s="227">
        <v>4584</v>
      </c>
    </row>
    <row r="23" spans="1:16">
      <c r="A23">
        <v>7162</v>
      </c>
      <c r="B23" s="13">
        <v>46054</v>
      </c>
      <c r="C23" t="s">
        <v>746</v>
      </c>
      <c r="D23" t="s">
        <v>769</v>
      </c>
      <c r="E23" s="9" t="s">
        <v>417</v>
      </c>
      <c r="F23" s="9" t="s">
        <v>452</v>
      </c>
      <c r="G23">
        <v>5</v>
      </c>
      <c r="H23" t="s">
        <v>745</v>
      </c>
      <c r="I23" s="9">
        <v>100945</v>
      </c>
      <c r="J23" t="s">
        <v>327</v>
      </c>
      <c r="K23" t="s">
        <v>327</v>
      </c>
      <c r="L23" t="s">
        <v>314</v>
      </c>
      <c r="M23" s="21">
        <v>609</v>
      </c>
      <c r="N23" t="s">
        <v>63</v>
      </c>
      <c r="O23" t="s">
        <v>447</v>
      </c>
      <c r="P23" s="227">
        <v>215</v>
      </c>
    </row>
    <row r="24" spans="1:16">
      <c r="A24">
        <v>7162</v>
      </c>
      <c r="B24" s="13">
        <v>46054</v>
      </c>
      <c r="C24" t="s">
        <v>746</v>
      </c>
      <c r="D24" t="s">
        <v>769</v>
      </c>
      <c r="E24" s="9" t="s">
        <v>417</v>
      </c>
      <c r="F24" s="9" t="s">
        <v>452</v>
      </c>
      <c r="G24">
        <v>6</v>
      </c>
      <c r="H24" t="s">
        <v>445</v>
      </c>
      <c r="I24" s="9">
        <v>100945</v>
      </c>
      <c r="J24" t="s">
        <v>327</v>
      </c>
      <c r="K24" t="s">
        <v>327</v>
      </c>
      <c r="L24" t="s">
        <v>311</v>
      </c>
      <c r="M24" s="21">
        <v>40000</v>
      </c>
      <c r="N24" t="s">
        <v>63</v>
      </c>
      <c r="O24" t="s">
        <v>447</v>
      </c>
      <c r="P24" s="227">
        <v>12</v>
      </c>
    </row>
    <row r="25" spans="1:16">
      <c r="A25">
        <v>7888</v>
      </c>
      <c r="B25" s="13">
        <v>46081</v>
      </c>
      <c r="C25" t="s">
        <v>746</v>
      </c>
      <c r="D25" t="s">
        <v>769</v>
      </c>
      <c r="E25" s="9" t="s">
        <v>747</v>
      </c>
      <c r="F25" s="9" t="s">
        <v>748</v>
      </c>
      <c r="G25">
        <v>1</v>
      </c>
      <c r="H25" t="s">
        <v>652</v>
      </c>
      <c r="I25" s="9">
        <v>100945</v>
      </c>
      <c r="J25" t="s">
        <v>327</v>
      </c>
      <c r="K25" t="s">
        <v>327</v>
      </c>
      <c r="L25" t="s">
        <v>312</v>
      </c>
      <c r="M25" s="21">
        <v>4520</v>
      </c>
      <c r="N25" t="s">
        <v>63</v>
      </c>
      <c r="O25" t="s">
        <v>447</v>
      </c>
      <c r="P25" s="227">
        <v>145</v>
      </c>
    </row>
    <row r="26" spans="1:16">
      <c r="A26">
        <v>7888</v>
      </c>
      <c r="B26" s="13">
        <v>46081</v>
      </c>
      <c r="C26" t="s">
        <v>746</v>
      </c>
      <c r="D26" t="s">
        <v>769</v>
      </c>
      <c r="E26" s="9" t="s">
        <v>747</v>
      </c>
      <c r="F26" s="9" t="s">
        <v>748</v>
      </c>
      <c r="G26">
        <v>2</v>
      </c>
      <c r="H26" t="s">
        <v>376</v>
      </c>
      <c r="I26" s="9">
        <v>101919</v>
      </c>
      <c r="J26" t="s">
        <v>327</v>
      </c>
      <c r="K26" t="s">
        <v>327</v>
      </c>
      <c r="L26" t="s">
        <v>314</v>
      </c>
      <c r="M26" s="21">
        <v>48</v>
      </c>
      <c r="N26" t="s">
        <v>63</v>
      </c>
      <c r="O26" t="s">
        <v>447</v>
      </c>
      <c r="P26" s="227">
        <v>652</v>
      </c>
    </row>
    <row r="27" spans="1:16">
      <c r="A27">
        <v>7888</v>
      </c>
      <c r="B27" s="13">
        <v>46081</v>
      </c>
      <c r="C27" t="s">
        <v>746</v>
      </c>
      <c r="D27" t="s">
        <v>769</v>
      </c>
      <c r="E27" s="9" t="s">
        <v>747</v>
      </c>
      <c r="F27" s="9" t="s">
        <v>748</v>
      </c>
      <c r="G27">
        <v>3</v>
      </c>
      <c r="H27" t="s">
        <v>117</v>
      </c>
      <c r="I27" s="9">
        <v>101951</v>
      </c>
      <c r="J27" t="s">
        <v>327</v>
      </c>
      <c r="K27" t="s">
        <v>327</v>
      </c>
      <c r="L27" t="s">
        <v>309</v>
      </c>
      <c r="M27" s="21">
        <v>113</v>
      </c>
      <c r="N27" t="s">
        <v>59</v>
      </c>
      <c r="O27" t="s">
        <v>447</v>
      </c>
      <c r="P27" s="227">
        <v>442</v>
      </c>
    </row>
    <row r="28" spans="1:16">
      <c r="A28">
        <v>7888</v>
      </c>
      <c r="B28" s="13">
        <v>46081</v>
      </c>
      <c r="C28" t="s">
        <v>746</v>
      </c>
      <c r="D28" t="s">
        <v>769</v>
      </c>
      <c r="E28" s="9" t="s">
        <v>747</v>
      </c>
      <c r="F28" s="9" t="s">
        <v>748</v>
      </c>
      <c r="G28">
        <v>4</v>
      </c>
      <c r="H28" t="s">
        <v>451</v>
      </c>
      <c r="I28" s="9">
        <v>101919</v>
      </c>
      <c r="J28" t="s">
        <v>327</v>
      </c>
      <c r="K28" t="s">
        <v>327</v>
      </c>
      <c r="L28" t="s">
        <v>311</v>
      </c>
      <c r="M28" s="21">
        <v>418</v>
      </c>
      <c r="N28" t="s">
        <v>63</v>
      </c>
      <c r="O28" t="s">
        <v>447</v>
      </c>
      <c r="P28" s="227">
        <v>112</v>
      </c>
    </row>
    <row r="29" spans="1:16">
      <c r="A29">
        <v>7888</v>
      </c>
      <c r="B29" s="13">
        <v>46081</v>
      </c>
      <c r="C29" t="s">
        <v>746</v>
      </c>
      <c r="D29" t="s">
        <v>769</v>
      </c>
      <c r="E29" s="9" t="s">
        <v>747</v>
      </c>
      <c r="F29" s="9" t="s">
        <v>748</v>
      </c>
      <c r="G29">
        <v>5</v>
      </c>
      <c r="H29" t="s">
        <v>745</v>
      </c>
      <c r="I29" s="9">
        <v>101914</v>
      </c>
      <c r="J29" t="s">
        <v>327</v>
      </c>
      <c r="K29" t="s">
        <v>327</v>
      </c>
      <c r="L29" t="s">
        <v>294</v>
      </c>
      <c r="M29" s="21">
        <v>96</v>
      </c>
      <c r="N29" t="s">
        <v>55</v>
      </c>
      <c r="O29" t="s">
        <v>447</v>
      </c>
      <c r="P29" s="227">
        <v>960540</v>
      </c>
    </row>
    <row r="30" spans="1:16">
      <c r="A30">
        <v>7888</v>
      </c>
      <c r="B30" s="13">
        <v>46081</v>
      </c>
      <c r="C30" t="s">
        <v>746</v>
      </c>
      <c r="D30" t="s">
        <v>769</v>
      </c>
      <c r="E30" s="9" t="s">
        <v>747</v>
      </c>
      <c r="F30" s="9" t="s">
        <v>748</v>
      </c>
      <c r="G30">
        <v>6</v>
      </c>
      <c r="H30" t="s">
        <v>445</v>
      </c>
      <c r="I30" s="9">
        <v>101914</v>
      </c>
      <c r="J30" t="s">
        <v>327</v>
      </c>
      <c r="K30" t="s">
        <v>327</v>
      </c>
      <c r="L30" t="s">
        <v>295</v>
      </c>
      <c r="M30" s="21">
        <v>20154200</v>
      </c>
      <c r="N30" t="s">
        <v>55</v>
      </c>
      <c r="O30" t="s">
        <v>447</v>
      </c>
      <c r="P30" s="227">
        <v>11084810</v>
      </c>
    </row>
  </sheetData>
  <hyperlinks>
    <hyperlink ref="A1" location="'D406'!A1" display="D406" xr:uid="{1D56FB69-F8AE-4EFB-890C-4BE812C6F45C}"/>
  </hyperlinks>
  <pageMargins left="0.7" right="0.7" top="0.75" bottom="0.75" header="0.3" footer="0.3"/>
  <drawing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7DD5-CE8F-450C-8285-D29231F1EE1A}">
  <dimension ref="A1:O39"/>
  <sheetViews>
    <sheetView tabSelected="1" zoomScale="115" zoomScaleNormal="115" workbookViewId="0">
      <pane ySplit="3" topLeftCell="A4" activePane="bottomLeft" state="frozen"/>
      <selection activeCell="C1" sqref="C1"/>
      <selection pane="bottomLeft" activeCell="C3" sqref="C3"/>
    </sheetView>
  </sheetViews>
  <sheetFormatPr defaultRowHeight="14.5"/>
  <cols>
    <col min="1" max="1" width="10.54296875" customWidth="1"/>
    <col min="2" max="2" width="7.90625" customWidth="1"/>
    <col min="3" max="3" width="8.08984375" customWidth="1"/>
    <col min="4" max="4" width="21" customWidth="1"/>
    <col min="5" max="5" width="12.36328125" customWidth="1"/>
    <col min="6" max="9" width="11" style="145" customWidth="1"/>
    <col min="10" max="10" width="9.54296875" customWidth="1"/>
    <col min="11" max="11" width="7.81640625" customWidth="1"/>
    <col min="12" max="14" width="12" customWidth="1"/>
    <col min="15" max="15" width="13.90625" customWidth="1"/>
  </cols>
  <sheetData>
    <row r="1" spans="1:15">
      <c r="C1" s="92" t="s">
        <v>785</v>
      </c>
    </row>
    <row r="2" spans="1:15">
      <c r="A2" s="25" t="s">
        <v>597</v>
      </c>
      <c r="B2" s="25" t="s">
        <v>598</v>
      </c>
      <c r="C2" s="25" t="s">
        <v>601</v>
      </c>
      <c r="D2" s="25" t="s">
        <v>602</v>
      </c>
      <c r="E2" s="25" t="s">
        <v>603</v>
      </c>
      <c r="F2" s="485" t="s">
        <v>605</v>
      </c>
      <c r="G2" s="485"/>
      <c r="H2" s="485"/>
      <c r="I2" s="485"/>
      <c r="J2" s="25" t="s">
        <v>604</v>
      </c>
      <c r="K2" s="25" t="s">
        <v>606</v>
      </c>
      <c r="L2" s="25" t="s">
        <v>609</v>
      </c>
      <c r="M2" s="25" t="s">
        <v>610</v>
      </c>
      <c r="N2" s="25" t="s">
        <v>611</v>
      </c>
    </row>
    <row r="3" spans="1:15" s="39" customFormat="1" ht="58">
      <c r="A3" s="39" t="s">
        <v>596</v>
      </c>
      <c r="B3" s="39" t="s">
        <v>542</v>
      </c>
      <c r="C3" s="39" t="s">
        <v>599</v>
      </c>
      <c r="D3" s="39" t="s">
        <v>40</v>
      </c>
      <c r="E3" s="39" t="s">
        <v>600</v>
      </c>
      <c r="F3" s="41" t="s">
        <v>591</v>
      </c>
      <c r="G3" s="41" t="s">
        <v>172</v>
      </c>
      <c r="H3" s="41" t="s">
        <v>156</v>
      </c>
      <c r="I3" s="41" t="s">
        <v>157</v>
      </c>
      <c r="J3" s="39" t="s">
        <v>365</v>
      </c>
      <c r="K3" s="39" t="s">
        <v>551</v>
      </c>
      <c r="L3" s="39" t="s">
        <v>607</v>
      </c>
      <c r="M3" s="39" t="s">
        <v>608</v>
      </c>
      <c r="N3" s="39" t="s">
        <v>612</v>
      </c>
    </row>
    <row r="4" spans="1:15" s="39" customFormat="1">
      <c r="D4" s="1" t="s">
        <v>1532</v>
      </c>
      <c r="F4" s="41"/>
      <c r="G4" s="41"/>
      <c r="H4" s="41"/>
      <c r="I4" s="41"/>
      <c r="L4" s="183"/>
      <c r="M4" s="183"/>
      <c r="N4" s="183"/>
      <c r="O4" s="492" t="s">
        <v>1538</v>
      </c>
    </row>
    <row r="5" spans="1:15" s="39" customFormat="1" ht="29">
      <c r="A5" s="39">
        <v>3111</v>
      </c>
      <c r="B5" s="39">
        <v>12222</v>
      </c>
      <c r="C5" s="39">
        <v>10</v>
      </c>
      <c r="D5" s="39" t="s">
        <v>1531</v>
      </c>
      <c r="E5" s="180">
        <v>46204</v>
      </c>
      <c r="F5" s="41" t="s">
        <v>1528</v>
      </c>
      <c r="G5" s="221" t="s">
        <v>1529</v>
      </c>
      <c r="H5" s="41" t="s">
        <v>541</v>
      </c>
      <c r="I5" s="41" t="s">
        <v>162</v>
      </c>
      <c r="J5" s="39">
        <v>11112222</v>
      </c>
      <c r="K5" s="39" t="s">
        <v>594</v>
      </c>
      <c r="L5" s="183">
        <v>10000</v>
      </c>
      <c r="M5" s="183">
        <v>10000</v>
      </c>
      <c r="N5" s="183">
        <v>10000</v>
      </c>
      <c r="O5" s="492"/>
    </row>
    <row r="6" spans="1:15" s="39" customFormat="1">
      <c r="F6" s="41"/>
      <c r="G6" s="41"/>
      <c r="H6" s="41"/>
      <c r="I6" s="41"/>
      <c r="L6" s="183"/>
      <c r="M6" s="183"/>
      <c r="N6" s="183"/>
      <c r="O6" s="492"/>
    </row>
    <row r="7" spans="1:15" s="39" customFormat="1">
      <c r="D7" s="1" t="s">
        <v>1525</v>
      </c>
      <c r="F7" s="41"/>
      <c r="G7" s="41"/>
      <c r="H7" s="41"/>
      <c r="I7" s="41"/>
      <c r="L7" s="183"/>
      <c r="M7" s="183"/>
      <c r="N7" s="183"/>
      <c r="O7" s="492"/>
    </row>
    <row r="8" spans="1:15" s="39" customFormat="1" ht="29">
      <c r="A8" s="39">
        <v>3115</v>
      </c>
      <c r="B8" s="39">
        <v>12345</v>
      </c>
      <c r="C8" s="39">
        <v>20</v>
      </c>
      <c r="D8" s="39" t="s">
        <v>26</v>
      </c>
      <c r="E8" s="180">
        <v>46042</v>
      </c>
      <c r="F8" s="41" t="s">
        <v>1524</v>
      </c>
      <c r="G8" s="221" t="s">
        <v>1530</v>
      </c>
      <c r="H8" s="41" t="s">
        <v>541</v>
      </c>
      <c r="I8" s="41" t="s">
        <v>162</v>
      </c>
      <c r="J8" s="39">
        <v>11119999</v>
      </c>
      <c r="K8" s="39" t="s">
        <v>594</v>
      </c>
      <c r="L8" s="183">
        <v>0</v>
      </c>
      <c r="M8" s="183">
        <v>-70500</v>
      </c>
      <c r="N8" s="183">
        <v>9500</v>
      </c>
      <c r="O8" s="492"/>
    </row>
    <row r="9" spans="1:15" s="39" customFormat="1">
      <c r="D9" s="1" t="s">
        <v>1536</v>
      </c>
      <c r="F9" s="41"/>
      <c r="G9" s="41"/>
      <c r="H9" s="41"/>
      <c r="I9" s="41"/>
      <c r="L9" s="183"/>
      <c r="M9" s="183"/>
      <c r="N9" s="183"/>
      <c r="O9" s="492"/>
    </row>
    <row r="10" spans="1:15" s="39" customFormat="1" ht="29">
      <c r="A10" s="39">
        <v>3117</v>
      </c>
      <c r="B10" s="39">
        <v>15555</v>
      </c>
      <c r="C10" s="39">
        <v>70</v>
      </c>
      <c r="D10" s="39" t="s">
        <v>1535</v>
      </c>
      <c r="E10" s="180">
        <v>46387</v>
      </c>
      <c r="F10" s="41" t="s">
        <v>1524</v>
      </c>
      <c r="G10" s="41" t="s">
        <v>1530</v>
      </c>
      <c r="H10" s="41" t="s">
        <v>541</v>
      </c>
      <c r="I10" s="41" t="s">
        <v>162</v>
      </c>
      <c r="J10" s="39">
        <v>1118888</v>
      </c>
      <c r="K10" s="39" t="s">
        <v>594</v>
      </c>
      <c r="L10" s="183">
        <v>0</v>
      </c>
      <c r="M10" s="183">
        <v>29500</v>
      </c>
      <c r="N10" s="183">
        <v>29500</v>
      </c>
      <c r="O10" s="492"/>
    </row>
    <row r="11" spans="1:15" s="39" customFormat="1">
      <c r="F11" s="41"/>
      <c r="G11" s="41"/>
      <c r="H11" s="41"/>
      <c r="I11" s="41"/>
      <c r="L11" s="183"/>
      <c r="M11" s="183"/>
      <c r="N11" s="183"/>
      <c r="O11" s="492"/>
    </row>
    <row r="12" spans="1:15" s="39" customFormat="1">
      <c r="F12" s="41"/>
      <c r="G12" s="41"/>
      <c r="H12" s="41"/>
      <c r="I12" s="41"/>
      <c r="L12" s="183"/>
      <c r="M12" s="183"/>
      <c r="N12" s="183"/>
    </row>
    <row r="13" spans="1:15" s="3" customFormat="1">
      <c r="D13" s="101" t="s">
        <v>810</v>
      </c>
      <c r="F13" s="102"/>
      <c r="G13" s="102"/>
      <c r="H13" s="102"/>
      <c r="I13" s="102"/>
      <c r="L13" s="104"/>
      <c r="M13" s="105"/>
      <c r="N13" s="105"/>
    </row>
    <row r="14" spans="1:15">
      <c r="A14" t="s">
        <v>613</v>
      </c>
      <c r="B14" t="s">
        <v>614</v>
      </c>
      <c r="C14" s="24" t="s">
        <v>22</v>
      </c>
      <c r="D14" t="s">
        <v>23</v>
      </c>
      <c r="E14" s="13">
        <v>46307</v>
      </c>
      <c r="F14" s="146" t="s">
        <v>538</v>
      </c>
      <c r="G14" s="146" t="s">
        <v>539</v>
      </c>
      <c r="H14" s="146" t="s">
        <v>183</v>
      </c>
      <c r="I14" s="146" t="s">
        <v>540</v>
      </c>
      <c r="J14" t="s">
        <v>613</v>
      </c>
      <c r="K14" t="s">
        <v>594</v>
      </c>
      <c r="L14" s="106">
        <v>960000</v>
      </c>
      <c r="M14" s="106">
        <v>960000</v>
      </c>
      <c r="N14" s="106">
        <v>960000</v>
      </c>
    </row>
    <row r="15" spans="1:15">
      <c r="C15" s="24"/>
      <c r="E15" s="13"/>
      <c r="F15" s="146"/>
      <c r="G15" s="146"/>
      <c r="H15" s="146"/>
      <c r="I15" s="146"/>
      <c r="L15" s="106"/>
      <c r="M15" s="106"/>
      <c r="N15" s="106"/>
    </row>
    <row r="16" spans="1:15" s="1" customFormat="1">
      <c r="C16" s="103"/>
      <c r="D16" s="1" t="s">
        <v>811</v>
      </c>
      <c r="E16" s="20"/>
      <c r="F16" s="222"/>
      <c r="G16" s="222"/>
      <c r="H16" s="222"/>
      <c r="I16" s="222"/>
      <c r="L16" s="107"/>
      <c r="M16" s="107"/>
      <c r="N16" s="107"/>
    </row>
    <row r="17" spans="1:14">
      <c r="A17" t="s">
        <v>762</v>
      </c>
      <c r="B17" t="s">
        <v>614</v>
      </c>
      <c r="C17" s="24" t="s">
        <v>25</v>
      </c>
      <c r="D17" t="s">
        <v>592</v>
      </c>
      <c r="E17" s="13">
        <v>46356</v>
      </c>
      <c r="F17" s="146" t="s">
        <v>538</v>
      </c>
      <c r="G17" s="146" t="s">
        <v>539</v>
      </c>
      <c r="H17" s="146" t="s">
        <v>183</v>
      </c>
      <c r="I17" s="146" t="s">
        <v>540</v>
      </c>
      <c r="J17" t="s">
        <v>593</v>
      </c>
      <c r="K17" t="s">
        <v>594</v>
      </c>
      <c r="L17" s="106">
        <v>0</v>
      </c>
      <c r="M17" s="106">
        <v>20000</v>
      </c>
      <c r="N17" s="106">
        <v>20000</v>
      </c>
    </row>
    <row r="18" spans="1:14">
      <c r="A18" t="s">
        <v>763</v>
      </c>
      <c r="B18" t="s">
        <v>614</v>
      </c>
      <c r="C18" s="24" t="s">
        <v>25</v>
      </c>
      <c r="D18" t="s">
        <v>592</v>
      </c>
      <c r="E18" s="13">
        <v>46387</v>
      </c>
      <c r="F18" s="146" t="s">
        <v>538</v>
      </c>
      <c r="G18" s="146" t="s">
        <v>539</v>
      </c>
      <c r="H18" s="146" t="s">
        <v>183</v>
      </c>
      <c r="I18" s="146" t="s">
        <v>540</v>
      </c>
      <c r="J18" t="s">
        <v>595</v>
      </c>
      <c r="K18" t="s">
        <v>594</v>
      </c>
      <c r="L18" s="106">
        <v>0</v>
      </c>
      <c r="M18" s="106">
        <v>20000</v>
      </c>
      <c r="N18" s="106">
        <v>40000</v>
      </c>
    </row>
    <row r="19" spans="1:14">
      <c r="C19" s="24"/>
      <c r="E19" s="13"/>
      <c r="F19" s="146"/>
      <c r="G19" s="146"/>
      <c r="H19" s="146"/>
      <c r="I19" s="146"/>
      <c r="L19" s="106"/>
      <c r="M19" s="106"/>
      <c r="N19" s="106"/>
    </row>
    <row r="20" spans="1:14" s="1" customFormat="1">
      <c r="C20" s="103"/>
      <c r="D20" s="1" t="s">
        <v>761</v>
      </c>
      <c r="E20" s="20"/>
      <c r="F20" s="222"/>
      <c r="G20" s="222"/>
      <c r="H20" s="222"/>
      <c r="I20" s="222"/>
      <c r="L20" s="107"/>
      <c r="M20" s="107"/>
      <c r="N20" s="107"/>
    </row>
    <row r="21" spans="1:14">
      <c r="A21" t="s">
        <v>664</v>
      </c>
      <c r="B21" t="s">
        <v>663</v>
      </c>
      <c r="C21" s="24">
        <v>50</v>
      </c>
      <c r="D21" t="s">
        <v>665</v>
      </c>
      <c r="E21" s="13">
        <v>46141</v>
      </c>
      <c r="F21" s="146"/>
      <c r="G21" s="146"/>
      <c r="H21" s="146"/>
      <c r="I21" s="146"/>
      <c r="J21" t="s">
        <v>664</v>
      </c>
      <c r="K21" t="s">
        <v>594</v>
      </c>
      <c r="L21" s="106">
        <v>0</v>
      </c>
      <c r="M21" s="106">
        <v>-5000</v>
      </c>
      <c r="N21" s="106">
        <v>-5000</v>
      </c>
    </row>
    <row r="22" spans="1:14">
      <c r="C22" s="24"/>
      <c r="E22" s="13"/>
      <c r="F22" s="146"/>
      <c r="G22" s="146"/>
      <c r="H22" s="146"/>
      <c r="I22" s="146"/>
      <c r="L22" s="106"/>
      <c r="M22" s="106"/>
      <c r="N22" s="106"/>
    </row>
    <row r="23" spans="1:14" s="1" customFormat="1">
      <c r="C23" s="103"/>
      <c r="D23" s="1" t="s">
        <v>783</v>
      </c>
      <c r="E23" s="20"/>
      <c r="F23" s="222"/>
      <c r="G23" s="222"/>
      <c r="H23" s="222"/>
      <c r="I23" s="222"/>
      <c r="L23" s="107"/>
      <c r="M23" s="107"/>
      <c r="N23" s="107"/>
    </row>
    <row r="24" spans="1:14">
      <c r="C24" s="24"/>
      <c r="E24" s="13"/>
      <c r="F24" s="146"/>
      <c r="G24" s="146"/>
      <c r="H24" s="146"/>
      <c r="I24" s="146"/>
      <c r="K24" s="90" t="s">
        <v>784</v>
      </c>
      <c r="L24" s="106"/>
      <c r="M24" s="106"/>
      <c r="N24" s="106"/>
    </row>
    <row r="25" spans="1:14">
      <c r="C25" s="24"/>
      <c r="E25" s="13"/>
      <c r="F25" s="146"/>
      <c r="G25" s="146"/>
      <c r="H25" s="146"/>
      <c r="I25" s="146"/>
      <c r="L25" s="106"/>
      <c r="M25" s="106"/>
      <c r="N25" s="106"/>
    </row>
    <row r="26" spans="1:14">
      <c r="A26" s="213" t="s">
        <v>1357</v>
      </c>
      <c r="B26" s="493" t="s">
        <v>1358</v>
      </c>
      <c r="C26" s="493"/>
      <c r="D26" s="493"/>
    </row>
    <row r="27" spans="1:14">
      <c r="A27" s="214">
        <v>10</v>
      </c>
      <c r="B27" s="494" t="s">
        <v>767</v>
      </c>
      <c r="C27" s="494"/>
      <c r="D27" s="494"/>
    </row>
    <row r="28" spans="1:14">
      <c r="A28" s="214">
        <v>20</v>
      </c>
      <c r="B28" s="494" t="s">
        <v>766</v>
      </c>
      <c r="C28" s="494"/>
      <c r="D28" s="494"/>
    </row>
    <row r="29" spans="1:14">
      <c r="A29" s="214">
        <v>30</v>
      </c>
      <c r="B29" s="494" t="s">
        <v>592</v>
      </c>
      <c r="C29" s="494"/>
      <c r="D29" s="494"/>
    </row>
    <row r="30" spans="1:14">
      <c r="A30" s="214">
        <v>40</v>
      </c>
      <c r="B30" s="494" t="s">
        <v>1338</v>
      </c>
      <c r="C30" s="494"/>
      <c r="D30" s="494"/>
    </row>
    <row r="31" spans="1:14">
      <c r="A31" s="214">
        <v>50</v>
      </c>
      <c r="B31" s="494" t="s">
        <v>1353</v>
      </c>
      <c r="C31" s="494"/>
      <c r="D31" s="494"/>
    </row>
    <row r="32" spans="1:14">
      <c r="A32" s="214">
        <v>60</v>
      </c>
      <c r="B32" s="494" t="s">
        <v>1354</v>
      </c>
      <c r="C32" s="494"/>
      <c r="D32" s="494"/>
    </row>
    <row r="33" spans="1:4">
      <c r="A33" s="214">
        <v>70</v>
      </c>
      <c r="B33" s="494" t="s">
        <v>812</v>
      </c>
      <c r="C33" s="494"/>
      <c r="D33" s="494"/>
    </row>
    <row r="34" spans="1:4">
      <c r="A34" s="214">
        <v>80</v>
      </c>
      <c r="B34" s="494" t="s">
        <v>1342</v>
      </c>
      <c r="C34" s="494"/>
      <c r="D34" s="494"/>
    </row>
    <row r="35" spans="1:4">
      <c r="A35" s="214">
        <v>90</v>
      </c>
      <c r="B35" s="494" t="s">
        <v>1343</v>
      </c>
      <c r="C35" s="494"/>
      <c r="D35" s="494"/>
    </row>
    <row r="36" spans="1:4">
      <c r="A36" s="214">
        <v>100</v>
      </c>
      <c r="B36" s="494" t="s">
        <v>1355</v>
      </c>
      <c r="C36" s="494"/>
      <c r="D36" s="494"/>
    </row>
    <row r="37" spans="1:4">
      <c r="A37" s="214">
        <v>110</v>
      </c>
      <c r="B37" s="494" t="s">
        <v>1356</v>
      </c>
      <c r="C37" s="494"/>
      <c r="D37" s="494"/>
    </row>
    <row r="38" spans="1:4">
      <c r="A38" s="214">
        <v>120</v>
      </c>
      <c r="B38" s="494" t="s">
        <v>1346</v>
      </c>
      <c r="C38" s="494"/>
      <c r="D38" s="494"/>
    </row>
    <row r="39" spans="1:4">
      <c r="A39" s="214">
        <v>130</v>
      </c>
      <c r="B39" s="494" t="s">
        <v>769</v>
      </c>
      <c r="C39" s="494"/>
      <c r="D39" s="494"/>
    </row>
  </sheetData>
  <mergeCells count="16">
    <mergeCell ref="B29:D29"/>
    <mergeCell ref="B39:D39"/>
    <mergeCell ref="B38:D38"/>
    <mergeCell ref="B37:D37"/>
    <mergeCell ref="B36:D36"/>
    <mergeCell ref="B30:D30"/>
    <mergeCell ref="B35:D35"/>
    <mergeCell ref="B34:D34"/>
    <mergeCell ref="B33:D33"/>
    <mergeCell ref="B32:D32"/>
    <mergeCell ref="B31:D31"/>
    <mergeCell ref="O4:O11"/>
    <mergeCell ref="F2:I2"/>
    <mergeCell ref="B26:D26"/>
    <mergeCell ref="B27:D27"/>
    <mergeCell ref="B28:D28"/>
  </mergeCells>
  <phoneticPr fontId="2" type="noConversion"/>
  <hyperlinks>
    <hyperlink ref="C1" location="'D406'!A1" display="D406" xr:uid="{9C6FEBF5-01A3-4050-B25C-12793E079E70}"/>
  </hyperlink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0208-2175-4BF5-B829-603AD638DC76}">
  <dimension ref="A1:O43"/>
  <sheetViews>
    <sheetView topLeftCell="C25" zoomScale="115" zoomScaleNormal="115" workbookViewId="0">
      <selection activeCell="C32" sqref="C32:O32"/>
    </sheetView>
  </sheetViews>
  <sheetFormatPr defaultColWidth="9.08984375" defaultRowHeight="14.5"/>
  <cols>
    <col min="1" max="1" width="3.453125" style="137" customWidth="1"/>
    <col min="2" max="2" width="7.6328125" style="137" customWidth="1"/>
    <col min="3" max="3" width="8.6328125" style="137" customWidth="1"/>
    <col min="4" max="4" width="12.36328125" style="137" customWidth="1"/>
    <col min="5" max="5" width="18.6328125" style="137" customWidth="1"/>
    <col min="6" max="6" width="10.08984375" style="137" customWidth="1"/>
    <col min="7" max="7" width="18.6328125" style="137" customWidth="1"/>
    <col min="8" max="8" width="12.36328125" style="137" customWidth="1"/>
    <col min="9" max="9" width="21.453125" style="137" customWidth="1"/>
    <col min="10" max="10" width="22.453125" style="137" customWidth="1"/>
    <col min="11" max="14" width="12.36328125" style="137" customWidth="1"/>
    <col min="15" max="15" width="22" style="137" customWidth="1"/>
    <col min="16" max="16" width="16.453125" style="137" customWidth="1"/>
    <col min="17" max="16384" width="9.08984375" style="137"/>
  </cols>
  <sheetData>
    <row r="1" spans="1:15" ht="29">
      <c r="A1" s="473" t="s">
        <v>1597</v>
      </c>
      <c r="B1" s="475" t="s">
        <v>1599</v>
      </c>
      <c r="C1" s="218" t="s">
        <v>1611</v>
      </c>
      <c r="D1" s="218" t="s">
        <v>1623</v>
      </c>
      <c r="E1" s="481" t="s">
        <v>1635</v>
      </c>
      <c r="F1" s="481"/>
      <c r="G1" s="481"/>
      <c r="H1" s="481"/>
      <c r="I1" s="481"/>
      <c r="J1" s="481"/>
      <c r="K1" s="481"/>
      <c r="L1" s="481"/>
      <c r="M1" s="481"/>
      <c r="N1" s="481"/>
      <c r="O1" s="482"/>
    </row>
    <row r="2" spans="1:15" ht="29">
      <c r="A2" s="474"/>
      <c r="B2" s="476"/>
      <c r="C2" s="217" t="s">
        <v>1612</v>
      </c>
      <c r="D2" s="217" t="s">
        <v>1624</v>
      </c>
      <c r="E2" s="449" t="s">
        <v>1636</v>
      </c>
      <c r="F2" s="449"/>
      <c r="G2" s="449"/>
      <c r="H2" s="449"/>
      <c r="I2" s="449"/>
      <c r="J2" s="449"/>
      <c r="K2" s="449"/>
      <c r="L2" s="449"/>
      <c r="M2" s="449"/>
      <c r="N2" s="449"/>
      <c r="O2" s="452"/>
    </row>
    <row r="3" spans="1:15" ht="29">
      <c r="A3" s="474"/>
      <c r="B3" s="476"/>
      <c r="C3" s="217" t="s">
        <v>1613</v>
      </c>
      <c r="D3" s="217" t="s">
        <v>1625</v>
      </c>
      <c r="E3" s="449" t="s">
        <v>1637</v>
      </c>
      <c r="F3" s="449"/>
      <c r="G3" s="449"/>
      <c r="H3" s="449"/>
      <c r="I3" s="449"/>
      <c r="J3" s="449"/>
      <c r="K3" s="449"/>
      <c r="L3" s="449"/>
      <c r="M3" s="449"/>
      <c r="N3" s="449"/>
      <c r="O3" s="452"/>
    </row>
    <row r="4" spans="1:15" ht="29">
      <c r="A4" s="474"/>
      <c r="B4" s="476"/>
      <c r="C4" s="217" t="s">
        <v>1614</v>
      </c>
      <c r="D4" s="217" t="s">
        <v>1626</v>
      </c>
      <c r="E4" s="449" t="s">
        <v>1638</v>
      </c>
      <c r="F4" s="449"/>
      <c r="G4" s="449"/>
      <c r="H4" s="449"/>
      <c r="I4" s="449"/>
      <c r="J4" s="449"/>
      <c r="K4" s="449"/>
      <c r="L4" s="449"/>
      <c r="M4" s="449"/>
      <c r="N4" s="449"/>
      <c r="O4" s="452"/>
    </row>
    <row r="5" spans="1:15">
      <c r="A5" s="474"/>
      <c r="B5" s="476"/>
      <c r="C5" s="217" t="s">
        <v>1615</v>
      </c>
      <c r="D5" s="217" t="s">
        <v>1627</v>
      </c>
      <c r="E5" s="449" t="s">
        <v>1639</v>
      </c>
      <c r="F5" s="449"/>
      <c r="G5" s="449"/>
      <c r="H5" s="449"/>
      <c r="I5" s="449"/>
      <c r="J5" s="449"/>
      <c r="K5" s="449"/>
      <c r="L5" s="449"/>
      <c r="M5" s="449"/>
      <c r="N5" s="449"/>
      <c r="O5" s="452"/>
    </row>
    <row r="6" spans="1:15" ht="29">
      <c r="A6" s="474"/>
      <c r="B6" s="476"/>
      <c r="C6" s="217" t="s">
        <v>1616</v>
      </c>
      <c r="D6" s="217" t="s">
        <v>1628</v>
      </c>
      <c r="E6" s="449" t="s">
        <v>1640</v>
      </c>
      <c r="F6" s="449"/>
      <c r="G6" s="449"/>
      <c r="H6" s="449"/>
      <c r="I6" s="449"/>
      <c r="J6" s="449"/>
      <c r="K6" s="449"/>
      <c r="L6" s="449"/>
      <c r="M6" s="449"/>
      <c r="N6" s="449"/>
      <c r="O6" s="452"/>
    </row>
    <row r="7" spans="1:15">
      <c r="A7" s="474"/>
      <c r="B7" s="476"/>
      <c r="C7" s="449" t="s">
        <v>1617</v>
      </c>
      <c r="D7" s="449" t="s">
        <v>1629</v>
      </c>
      <c r="E7" s="449" t="s">
        <v>1641</v>
      </c>
      <c r="F7" s="219" t="s">
        <v>1646</v>
      </c>
      <c r="G7" s="219" t="s">
        <v>154</v>
      </c>
      <c r="H7" s="455" t="s">
        <v>1653</v>
      </c>
      <c r="I7" s="455"/>
      <c r="J7" s="455"/>
      <c r="K7" s="455"/>
      <c r="L7" s="455"/>
      <c r="M7" s="455"/>
      <c r="N7" s="455"/>
      <c r="O7" s="456"/>
    </row>
    <row r="8" spans="1:15">
      <c r="A8" s="474"/>
      <c r="B8" s="476"/>
      <c r="C8" s="449"/>
      <c r="D8" s="449"/>
      <c r="E8" s="449"/>
      <c r="F8" s="219" t="s">
        <v>1647</v>
      </c>
      <c r="G8" s="219" t="s">
        <v>155</v>
      </c>
      <c r="H8" s="479" t="s">
        <v>1706</v>
      </c>
      <c r="I8" s="479"/>
      <c r="J8" s="479"/>
      <c r="K8" s="479"/>
      <c r="L8" s="479"/>
      <c r="M8" s="479"/>
      <c r="N8" s="479"/>
      <c r="O8" s="480"/>
    </row>
    <row r="9" spans="1:15">
      <c r="A9" s="474"/>
      <c r="B9" s="476"/>
      <c r="C9" s="449"/>
      <c r="D9" s="449"/>
      <c r="E9" s="449"/>
      <c r="F9" s="453" t="s">
        <v>1648</v>
      </c>
      <c r="G9" s="453" t="s">
        <v>1651</v>
      </c>
      <c r="H9" s="220" t="s">
        <v>152</v>
      </c>
      <c r="I9" s="220" t="s">
        <v>156</v>
      </c>
      <c r="J9" s="455" t="s">
        <v>1655</v>
      </c>
      <c r="K9" s="455"/>
      <c r="L9" s="455"/>
      <c r="M9" s="455"/>
      <c r="N9" s="455"/>
      <c r="O9" s="456"/>
    </row>
    <row r="10" spans="1:15">
      <c r="A10" s="474"/>
      <c r="B10" s="476"/>
      <c r="C10" s="449"/>
      <c r="D10" s="449"/>
      <c r="E10" s="449"/>
      <c r="F10" s="453"/>
      <c r="G10" s="453"/>
      <c r="H10" s="220" t="s">
        <v>153</v>
      </c>
      <c r="I10" s="220" t="s">
        <v>157</v>
      </c>
      <c r="J10" s="455" t="s">
        <v>1656</v>
      </c>
      <c r="K10" s="455"/>
      <c r="L10" s="455"/>
      <c r="M10" s="455"/>
      <c r="N10" s="455"/>
      <c r="O10" s="456"/>
    </row>
    <row r="11" spans="1:15">
      <c r="A11" s="474"/>
      <c r="B11" s="476"/>
      <c r="C11" s="449"/>
      <c r="D11" s="449"/>
      <c r="E11" s="449"/>
      <c r="F11" s="453" t="s">
        <v>1649</v>
      </c>
      <c r="G11" s="453" t="s">
        <v>1654</v>
      </c>
      <c r="H11" s="455" t="s">
        <v>1661</v>
      </c>
      <c r="I11" s="455" t="s">
        <v>1657</v>
      </c>
      <c r="J11" s="455" t="s">
        <v>1658</v>
      </c>
      <c r="K11" s="220" t="s">
        <v>1663</v>
      </c>
      <c r="L11" s="220" t="s">
        <v>1664</v>
      </c>
      <c r="M11" s="455" t="s">
        <v>1665</v>
      </c>
      <c r="N11" s="455"/>
      <c r="O11" s="456"/>
    </row>
    <row r="12" spans="1:15">
      <c r="A12" s="474"/>
      <c r="B12" s="476"/>
      <c r="C12" s="449"/>
      <c r="D12" s="449"/>
      <c r="E12" s="449"/>
      <c r="F12" s="453"/>
      <c r="G12" s="453"/>
      <c r="H12" s="455"/>
      <c r="I12" s="455"/>
      <c r="J12" s="455"/>
      <c r="K12" s="220" t="s">
        <v>1666</v>
      </c>
      <c r="L12" s="220" t="s">
        <v>1667</v>
      </c>
      <c r="M12" s="455" t="s">
        <v>1668</v>
      </c>
      <c r="N12" s="455"/>
      <c r="O12" s="456"/>
    </row>
    <row r="13" spans="1:15">
      <c r="A13" s="474"/>
      <c r="B13" s="476"/>
      <c r="C13" s="449"/>
      <c r="D13" s="449"/>
      <c r="E13" s="449"/>
      <c r="F13" s="453"/>
      <c r="G13" s="453"/>
      <c r="H13" s="220" t="s">
        <v>1662</v>
      </c>
      <c r="I13" s="220" t="s">
        <v>1659</v>
      </c>
      <c r="J13" s="455" t="s">
        <v>1660</v>
      </c>
      <c r="K13" s="455"/>
      <c r="L13" s="455"/>
      <c r="M13" s="455"/>
      <c r="N13" s="455"/>
      <c r="O13" s="456"/>
    </row>
    <row r="14" spans="1:15" ht="29">
      <c r="A14" s="474"/>
      <c r="B14" s="476"/>
      <c r="C14" s="449"/>
      <c r="D14" s="449"/>
      <c r="E14" s="449"/>
      <c r="F14" s="457" t="s">
        <v>1650</v>
      </c>
      <c r="G14" s="457" t="s">
        <v>1652</v>
      </c>
      <c r="H14" s="220" t="s">
        <v>1687</v>
      </c>
      <c r="I14" s="220" t="s">
        <v>1689</v>
      </c>
      <c r="J14" s="220" t="s">
        <v>1691</v>
      </c>
      <c r="K14" s="450" t="s">
        <v>1693</v>
      </c>
      <c r="L14" s="450"/>
      <c r="M14" s="450"/>
      <c r="N14" s="450"/>
      <c r="O14" s="451"/>
    </row>
    <row r="15" spans="1:15" ht="58">
      <c r="A15" s="474"/>
      <c r="B15" s="476"/>
      <c r="C15" s="449"/>
      <c r="D15" s="449"/>
      <c r="E15" s="449"/>
      <c r="F15" s="457"/>
      <c r="G15" s="457"/>
      <c r="H15" s="220" t="s">
        <v>1688</v>
      </c>
      <c r="I15" s="220" t="s">
        <v>1690</v>
      </c>
      <c r="J15" s="220" t="s">
        <v>1692</v>
      </c>
      <c r="K15" s="450" t="s">
        <v>1707</v>
      </c>
      <c r="L15" s="450"/>
      <c r="M15" s="450"/>
      <c r="N15" s="450"/>
      <c r="O15" s="451"/>
    </row>
    <row r="16" spans="1:15" ht="29">
      <c r="A16" s="474"/>
      <c r="B16" s="476"/>
      <c r="C16" s="217" t="s">
        <v>1618</v>
      </c>
      <c r="D16" s="217" t="s">
        <v>1630</v>
      </c>
      <c r="E16" s="449" t="s">
        <v>1642</v>
      </c>
      <c r="F16" s="449"/>
      <c r="G16" s="449"/>
      <c r="H16" s="449"/>
      <c r="I16" s="449"/>
      <c r="J16" s="449"/>
      <c r="K16" s="449"/>
      <c r="L16" s="449"/>
      <c r="M16" s="449"/>
      <c r="N16" s="449"/>
      <c r="O16" s="452"/>
    </row>
    <row r="17" spans="1:15">
      <c r="A17" s="474"/>
      <c r="B17" s="476"/>
      <c r="C17" s="449" t="s">
        <v>1619</v>
      </c>
      <c r="D17" s="449" t="s">
        <v>1631</v>
      </c>
      <c r="E17" s="449" t="s">
        <v>1643</v>
      </c>
      <c r="F17" s="219" t="s">
        <v>1669</v>
      </c>
      <c r="G17" s="219" t="s">
        <v>1675</v>
      </c>
      <c r="H17" s="453" t="s">
        <v>1681</v>
      </c>
      <c r="I17" s="453"/>
      <c r="J17" s="453"/>
      <c r="K17" s="453"/>
      <c r="L17" s="453"/>
      <c r="M17" s="453"/>
      <c r="N17" s="453"/>
      <c r="O17" s="454"/>
    </row>
    <row r="18" spans="1:15">
      <c r="A18" s="474"/>
      <c r="B18" s="476"/>
      <c r="C18" s="449"/>
      <c r="D18" s="449"/>
      <c r="E18" s="449"/>
      <c r="F18" s="219" t="s">
        <v>1670</v>
      </c>
      <c r="G18" s="219" t="s">
        <v>1676</v>
      </c>
      <c r="H18" s="453" t="s">
        <v>1682</v>
      </c>
      <c r="I18" s="453"/>
      <c r="J18" s="453"/>
      <c r="K18" s="453"/>
      <c r="L18" s="453"/>
      <c r="M18" s="453"/>
      <c r="N18" s="453"/>
      <c r="O18" s="454"/>
    </row>
    <row r="19" spans="1:15">
      <c r="A19" s="474"/>
      <c r="B19" s="476"/>
      <c r="C19" s="449"/>
      <c r="D19" s="449"/>
      <c r="E19" s="449"/>
      <c r="F19" s="219" t="s">
        <v>1671</v>
      </c>
      <c r="G19" s="219" t="s">
        <v>1677</v>
      </c>
      <c r="H19" s="453" t="s">
        <v>1683</v>
      </c>
      <c r="I19" s="453"/>
      <c r="J19" s="453"/>
      <c r="K19" s="453"/>
      <c r="L19" s="453"/>
      <c r="M19" s="453"/>
      <c r="N19" s="453"/>
      <c r="O19" s="454"/>
    </row>
    <row r="20" spans="1:15">
      <c r="A20" s="474"/>
      <c r="B20" s="476"/>
      <c r="C20" s="449"/>
      <c r="D20" s="449"/>
      <c r="E20" s="449"/>
      <c r="F20" s="219" t="s">
        <v>1672</v>
      </c>
      <c r="G20" s="219" t="s">
        <v>1678</v>
      </c>
      <c r="H20" s="453" t="s">
        <v>1684</v>
      </c>
      <c r="I20" s="453"/>
      <c r="J20" s="453"/>
      <c r="K20" s="453"/>
      <c r="L20" s="453"/>
      <c r="M20" s="453"/>
      <c r="N20" s="453"/>
      <c r="O20" s="454"/>
    </row>
    <row r="21" spans="1:15">
      <c r="A21" s="474"/>
      <c r="B21" s="476"/>
      <c r="C21" s="449"/>
      <c r="D21" s="449"/>
      <c r="E21" s="449"/>
      <c r="F21" s="219" t="s">
        <v>1673</v>
      </c>
      <c r="G21" s="219" t="s">
        <v>1679</v>
      </c>
      <c r="H21" s="453" t="s">
        <v>1685</v>
      </c>
      <c r="I21" s="453"/>
      <c r="J21" s="453"/>
      <c r="K21" s="453"/>
      <c r="L21" s="453"/>
      <c r="M21" s="453"/>
      <c r="N21" s="453"/>
      <c r="O21" s="454"/>
    </row>
    <row r="22" spans="1:15">
      <c r="A22" s="474"/>
      <c r="B22" s="476"/>
      <c r="C22" s="449"/>
      <c r="D22" s="449"/>
      <c r="E22" s="449"/>
      <c r="F22" s="219" t="s">
        <v>1674</v>
      </c>
      <c r="G22" s="219" t="s">
        <v>1680</v>
      </c>
      <c r="H22" s="453" t="s">
        <v>1686</v>
      </c>
      <c r="I22" s="453"/>
      <c r="J22" s="453"/>
      <c r="K22" s="453"/>
      <c r="L22" s="453"/>
      <c r="M22" s="453"/>
      <c r="N22" s="453"/>
      <c r="O22" s="454"/>
    </row>
    <row r="23" spans="1:15" ht="13.5" customHeight="1">
      <c r="A23" s="474"/>
      <c r="B23" s="476"/>
      <c r="C23" s="463" t="s">
        <v>1620</v>
      </c>
      <c r="D23" s="463" t="s">
        <v>1632</v>
      </c>
      <c r="E23" s="463" t="s">
        <v>1694</v>
      </c>
      <c r="F23" s="219" t="s">
        <v>1695</v>
      </c>
      <c r="G23" s="453" t="s">
        <v>1700</v>
      </c>
      <c r="H23" s="453"/>
      <c r="I23" s="453"/>
      <c r="J23" s="453"/>
      <c r="K23" s="453"/>
      <c r="L23" s="453"/>
      <c r="M23" s="453"/>
      <c r="N23" s="453"/>
      <c r="O23" s="454"/>
    </row>
    <row r="24" spans="1:15" ht="18.75" customHeight="1">
      <c r="A24" s="474"/>
      <c r="B24" s="476"/>
      <c r="C24" s="463"/>
      <c r="D24" s="463"/>
      <c r="E24" s="463"/>
      <c r="F24" s="219" t="s">
        <v>1696</v>
      </c>
      <c r="G24" s="453" t="s">
        <v>1701</v>
      </c>
      <c r="H24" s="453"/>
      <c r="I24" s="453"/>
      <c r="J24" s="453"/>
      <c r="K24" s="453"/>
      <c r="L24" s="453"/>
      <c r="M24" s="453"/>
      <c r="N24" s="453"/>
      <c r="O24" s="454"/>
    </row>
    <row r="25" spans="1:15" ht="18.75" customHeight="1">
      <c r="A25" s="474"/>
      <c r="B25" s="476"/>
      <c r="C25" s="463"/>
      <c r="D25" s="463"/>
      <c r="E25" s="463"/>
      <c r="F25" s="219" t="s">
        <v>1697</v>
      </c>
      <c r="G25" s="453" t="s">
        <v>1702</v>
      </c>
      <c r="H25" s="453"/>
      <c r="I25" s="453"/>
      <c r="J25" s="453"/>
      <c r="K25" s="453"/>
      <c r="L25" s="453"/>
      <c r="M25" s="453"/>
      <c r="N25" s="453"/>
      <c r="O25" s="454"/>
    </row>
    <row r="26" spans="1:15" ht="18.75" customHeight="1">
      <c r="A26" s="474"/>
      <c r="B26" s="476"/>
      <c r="C26" s="463"/>
      <c r="D26" s="463"/>
      <c r="E26" s="463"/>
      <c r="F26" s="219" t="s">
        <v>500</v>
      </c>
      <c r="G26" s="453" t="s">
        <v>1703</v>
      </c>
      <c r="H26" s="453"/>
      <c r="I26" s="453"/>
      <c r="J26" s="453"/>
      <c r="K26" s="453"/>
      <c r="L26" s="453"/>
      <c r="M26" s="453"/>
      <c r="N26" s="453"/>
      <c r="O26" s="454"/>
    </row>
    <row r="27" spans="1:15" ht="18.75" customHeight="1">
      <c r="A27" s="474"/>
      <c r="B27" s="476"/>
      <c r="C27" s="463"/>
      <c r="D27" s="463"/>
      <c r="E27" s="463"/>
      <c r="F27" s="219" t="s">
        <v>1698</v>
      </c>
      <c r="G27" s="453" t="s">
        <v>1704</v>
      </c>
      <c r="H27" s="453"/>
      <c r="I27" s="453"/>
      <c r="J27" s="453"/>
      <c r="K27" s="453"/>
      <c r="L27" s="453"/>
      <c r="M27" s="453"/>
      <c r="N27" s="453"/>
      <c r="O27" s="454"/>
    </row>
    <row r="28" spans="1:15" ht="10" customHeight="1">
      <c r="A28" s="474"/>
      <c r="B28" s="476"/>
      <c r="C28" s="463"/>
      <c r="D28" s="463"/>
      <c r="E28" s="463"/>
      <c r="F28" s="232" t="s">
        <v>1698</v>
      </c>
      <c r="G28" s="464" t="s">
        <v>1708</v>
      </c>
      <c r="H28" s="464"/>
      <c r="I28" s="464"/>
      <c r="J28" s="464"/>
      <c r="K28" s="464"/>
      <c r="L28" s="464"/>
      <c r="M28" s="464"/>
      <c r="N28" s="464"/>
      <c r="O28" s="465"/>
    </row>
    <row r="29" spans="1:15" ht="18.75" customHeight="1">
      <c r="A29" s="474"/>
      <c r="B29" s="476"/>
      <c r="C29" s="463"/>
      <c r="D29" s="463"/>
      <c r="E29" s="463"/>
      <c r="F29" s="219" t="s">
        <v>1699</v>
      </c>
      <c r="G29" s="453" t="s">
        <v>1705</v>
      </c>
      <c r="H29" s="453"/>
      <c r="I29" s="453"/>
      <c r="J29" s="453"/>
      <c r="K29" s="453"/>
      <c r="L29" s="453"/>
      <c r="M29" s="453"/>
      <c r="N29" s="453"/>
      <c r="O29" s="454"/>
    </row>
    <row r="30" spans="1:15" ht="19.5" customHeight="1">
      <c r="A30" s="474"/>
      <c r="B30" s="476"/>
      <c r="C30" s="217" t="s">
        <v>1621</v>
      </c>
      <c r="D30" s="217" t="s">
        <v>1633</v>
      </c>
      <c r="E30" s="449" t="s">
        <v>1644</v>
      </c>
      <c r="F30" s="449"/>
      <c r="G30" s="449"/>
      <c r="H30" s="449"/>
      <c r="I30" s="449"/>
      <c r="J30" s="449"/>
      <c r="K30" s="449"/>
      <c r="L30" s="449"/>
      <c r="M30" s="449"/>
      <c r="N30" s="449"/>
      <c r="O30" s="452"/>
    </row>
    <row r="31" spans="1:15" ht="14.25" customHeight="1">
      <c r="A31" s="474"/>
      <c r="B31" s="476"/>
      <c r="C31" s="217" t="s">
        <v>1622</v>
      </c>
      <c r="D31" s="217" t="s">
        <v>1634</v>
      </c>
      <c r="E31" s="449" t="s">
        <v>1645</v>
      </c>
      <c r="F31" s="449"/>
      <c r="G31" s="449"/>
      <c r="H31" s="449"/>
      <c r="I31" s="449"/>
      <c r="J31" s="449"/>
      <c r="K31" s="449"/>
      <c r="L31" s="449"/>
      <c r="M31" s="449"/>
      <c r="N31" s="449"/>
      <c r="O31" s="452"/>
    </row>
    <row r="32" spans="1:15">
      <c r="A32" s="469" t="s">
        <v>1598</v>
      </c>
      <c r="B32" s="471" t="s">
        <v>1600</v>
      </c>
      <c r="C32" s="458" t="s">
        <v>1601</v>
      </c>
      <c r="D32" s="458"/>
      <c r="E32" s="458"/>
      <c r="F32" s="458"/>
      <c r="G32" s="458"/>
      <c r="H32" s="458"/>
      <c r="I32" s="458"/>
      <c r="J32" s="458"/>
      <c r="K32" s="458"/>
      <c r="L32" s="458"/>
      <c r="M32" s="458"/>
      <c r="N32" s="458"/>
      <c r="O32" s="459"/>
    </row>
    <row r="33" spans="1:15">
      <c r="A33" s="469"/>
      <c r="B33" s="471"/>
      <c r="C33" s="458" t="s">
        <v>1602</v>
      </c>
      <c r="D33" s="458"/>
      <c r="E33" s="458"/>
      <c r="F33" s="458"/>
      <c r="G33" s="458"/>
      <c r="H33" s="458"/>
      <c r="I33" s="458"/>
      <c r="J33" s="458"/>
      <c r="K33" s="458"/>
      <c r="L33" s="458"/>
      <c r="M33" s="458"/>
      <c r="N33" s="458"/>
      <c r="O33" s="459"/>
    </row>
    <row r="34" spans="1:15">
      <c r="A34" s="469"/>
      <c r="B34" s="471"/>
      <c r="C34" s="458" t="s">
        <v>1603</v>
      </c>
      <c r="D34" s="458"/>
      <c r="E34" s="458"/>
      <c r="F34" s="458"/>
      <c r="G34" s="458"/>
      <c r="H34" s="458"/>
      <c r="I34" s="458"/>
      <c r="J34" s="458"/>
      <c r="K34" s="458"/>
      <c r="L34" s="458"/>
      <c r="M34" s="458"/>
      <c r="N34" s="458"/>
      <c r="O34" s="459"/>
    </row>
    <row r="35" spans="1:15">
      <c r="A35" s="469"/>
      <c r="B35" s="471"/>
      <c r="C35" s="458" t="s">
        <v>1604</v>
      </c>
      <c r="D35" s="458"/>
      <c r="E35" s="458"/>
      <c r="F35" s="458"/>
      <c r="G35" s="458"/>
      <c r="H35" s="458"/>
      <c r="I35" s="458"/>
      <c r="J35" s="458"/>
      <c r="K35" s="458"/>
      <c r="L35" s="458"/>
      <c r="M35" s="458"/>
      <c r="N35" s="458"/>
      <c r="O35" s="459"/>
    </row>
    <row r="36" spans="1:15">
      <c r="A36" s="469"/>
      <c r="B36" s="471"/>
      <c r="C36" s="458" t="s">
        <v>1605</v>
      </c>
      <c r="D36" s="458"/>
      <c r="E36" s="458"/>
      <c r="F36" s="458"/>
      <c r="G36" s="458"/>
      <c r="H36" s="458"/>
      <c r="I36" s="458"/>
      <c r="J36" s="458"/>
      <c r="K36" s="458"/>
      <c r="L36" s="458"/>
      <c r="M36" s="458"/>
      <c r="N36" s="458"/>
      <c r="O36" s="459"/>
    </row>
    <row r="37" spans="1:15">
      <c r="A37" s="469"/>
      <c r="B37" s="471"/>
      <c r="C37" s="458" t="s">
        <v>1606</v>
      </c>
      <c r="D37" s="458"/>
      <c r="E37" s="458"/>
      <c r="F37" s="458"/>
      <c r="G37" s="458"/>
      <c r="H37" s="458"/>
      <c r="I37" s="458"/>
      <c r="J37" s="458"/>
      <c r="K37" s="458"/>
      <c r="L37" s="458"/>
      <c r="M37" s="458"/>
      <c r="N37" s="458"/>
      <c r="O37" s="459"/>
    </row>
    <row r="38" spans="1:15">
      <c r="A38" s="469"/>
      <c r="B38" s="471"/>
      <c r="C38" s="458" t="s">
        <v>1607</v>
      </c>
      <c r="D38" s="458"/>
      <c r="E38" s="458"/>
      <c r="F38" s="458"/>
      <c r="G38" s="458"/>
      <c r="H38" s="458"/>
      <c r="I38" s="458"/>
      <c r="J38" s="458"/>
      <c r="K38" s="458"/>
      <c r="L38" s="458"/>
      <c r="M38" s="458"/>
      <c r="N38" s="458"/>
      <c r="O38" s="459"/>
    </row>
    <row r="39" spans="1:15">
      <c r="A39" s="469"/>
      <c r="B39" s="471"/>
      <c r="C39" s="458" t="s">
        <v>1608</v>
      </c>
      <c r="D39" s="458"/>
      <c r="E39" s="458"/>
      <c r="F39" s="458"/>
      <c r="G39" s="458"/>
      <c r="H39" s="458"/>
      <c r="I39" s="458"/>
      <c r="J39" s="458"/>
      <c r="K39" s="458"/>
      <c r="L39" s="458"/>
      <c r="M39" s="458"/>
      <c r="N39" s="458"/>
      <c r="O39" s="459"/>
    </row>
    <row r="40" spans="1:15">
      <c r="A40" s="469"/>
      <c r="B40" s="471"/>
      <c r="C40" s="458" t="s">
        <v>1609</v>
      </c>
      <c r="D40" s="458"/>
      <c r="E40" s="458"/>
      <c r="F40" s="458"/>
      <c r="G40" s="458"/>
      <c r="H40" s="458"/>
      <c r="I40" s="458"/>
      <c r="J40" s="458"/>
      <c r="K40" s="458"/>
      <c r="L40" s="458"/>
      <c r="M40" s="458"/>
      <c r="N40" s="458"/>
      <c r="O40" s="459"/>
    </row>
    <row r="41" spans="1:15" ht="15" thickBot="1">
      <c r="A41" s="470"/>
      <c r="B41" s="472"/>
      <c r="C41" s="477" t="s">
        <v>1610</v>
      </c>
      <c r="D41" s="477"/>
      <c r="E41" s="477"/>
      <c r="F41" s="477"/>
      <c r="G41" s="477"/>
      <c r="H41" s="477"/>
      <c r="I41" s="477"/>
      <c r="J41" s="477"/>
      <c r="K41" s="477"/>
      <c r="L41" s="477"/>
      <c r="M41" s="477"/>
      <c r="N41" s="477"/>
      <c r="O41" s="478"/>
    </row>
    <row r="42" spans="1:15">
      <c r="A42" s="470"/>
      <c r="B42" s="472"/>
      <c r="C42" s="466" t="s">
        <v>1709</v>
      </c>
      <c r="D42" s="467"/>
      <c r="E42" s="467"/>
      <c r="F42" s="467"/>
      <c r="G42" s="467"/>
      <c r="H42" s="467"/>
      <c r="I42" s="467"/>
      <c r="J42" s="467"/>
      <c r="K42" s="467"/>
      <c r="L42" s="467"/>
      <c r="M42" s="467"/>
      <c r="N42" s="467"/>
      <c r="O42" s="468"/>
    </row>
    <row r="43" spans="1:15">
      <c r="A43" s="470"/>
      <c r="B43" s="472"/>
      <c r="C43" s="460" t="s">
        <v>1710</v>
      </c>
      <c r="D43" s="461"/>
      <c r="E43" s="461"/>
      <c r="F43" s="461"/>
      <c r="G43" s="461"/>
      <c r="H43" s="461"/>
      <c r="I43" s="461"/>
      <c r="J43" s="461"/>
      <c r="K43" s="461"/>
      <c r="L43" s="461"/>
      <c r="M43" s="461"/>
      <c r="N43" s="461"/>
      <c r="O43" s="462"/>
    </row>
  </sheetData>
  <mergeCells count="65">
    <mergeCell ref="C33:O33"/>
    <mergeCell ref="H8:O8"/>
    <mergeCell ref="C35:O35"/>
    <mergeCell ref="E1:O1"/>
    <mergeCell ref="E2:O2"/>
    <mergeCell ref="E6:O6"/>
    <mergeCell ref="E5:O5"/>
    <mergeCell ref="E4:O4"/>
    <mergeCell ref="E3:O3"/>
    <mergeCell ref="H7:O7"/>
    <mergeCell ref="J9:O9"/>
    <mergeCell ref="J11:J12"/>
    <mergeCell ref="H11:H12"/>
    <mergeCell ref="F11:F13"/>
    <mergeCell ref="G11:G13"/>
    <mergeCell ref="C42:O42"/>
    <mergeCell ref="I11:I12"/>
    <mergeCell ref="G14:G15"/>
    <mergeCell ref="A32:A43"/>
    <mergeCell ref="B32:B43"/>
    <mergeCell ref="C17:C22"/>
    <mergeCell ref="D17:D22"/>
    <mergeCell ref="A1:A31"/>
    <mergeCell ref="B1:B31"/>
    <mergeCell ref="C7:C15"/>
    <mergeCell ref="D7:D15"/>
    <mergeCell ref="C40:O40"/>
    <mergeCell ref="C39:O39"/>
    <mergeCell ref="C38:O38"/>
    <mergeCell ref="C41:O41"/>
    <mergeCell ref="G9:G10"/>
    <mergeCell ref="C32:O32"/>
    <mergeCell ref="C43:O43"/>
    <mergeCell ref="C23:C29"/>
    <mergeCell ref="D23:D29"/>
    <mergeCell ref="E23:E29"/>
    <mergeCell ref="G28:O28"/>
    <mergeCell ref="E30:O30"/>
    <mergeCell ref="E31:O31"/>
    <mergeCell ref="G23:O23"/>
    <mergeCell ref="G24:O24"/>
    <mergeCell ref="G25:O25"/>
    <mergeCell ref="G26:O26"/>
    <mergeCell ref="G27:O27"/>
    <mergeCell ref="C34:O34"/>
    <mergeCell ref="C36:O36"/>
    <mergeCell ref="C37:O37"/>
    <mergeCell ref="G29:O29"/>
    <mergeCell ref="H19:O19"/>
    <mergeCell ref="H20:O20"/>
    <mergeCell ref="H21:O21"/>
    <mergeCell ref="H22:O22"/>
    <mergeCell ref="E7:E15"/>
    <mergeCell ref="K15:O15"/>
    <mergeCell ref="E17:E22"/>
    <mergeCell ref="E16:O16"/>
    <mergeCell ref="H17:O17"/>
    <mergeCell ref="H18:O18"/>
    <mergeCell ref="J10:O10"/>
    <mergeCell ref="M11:O11"/>
    <mergeCell ref="M12:O12"/>
    <mergeCell ref="J13:O13"/>
    <mergeCell ref="K14:O14"/>
    <mergeCell ref="F14:F15"/>
    <mergeCell ref="F9:F10"/>
  </mergeCells>
  <phoneticPr fontId="2"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4C5E-B7CE-4F6E-AF39-FFFA83AE855D}">
  <dimension ref="A1:K150"/>
  <sheetViews>
    <sheetView workbookViewId="0">
      <selection activeCell="L24" sqref="L24"/>
    </sheetView>
  </sheetViews>
  <sheetFormatPr defaultRowHeight="14.5"/>
  <cols>
    <col min="3" max="3" width="16.36328125" customWidth="1"/>
    <col min="4" max="4" width="13.36328125" customWidth="1"/>
    <col min="8" max="10" width="17.54296875" customWidth="1"/>
  </cols>
  <sheetData>
    <row r="1" spans="1:11">
      <c r="A1" s="187" t="s">
        <v>1540</v>
      </c>
    </row>
    <row r="4" spans="1:11">
      <c r="B4" s="190" t="s">
        <v>1541</v>
      </c>
      <c r="C4" s="190"/>
      <c r="D4" s="190"/>
      <c r="E4" s="190"/>
      <c r="F4" s="190"/>
      <c r="G4" s="190"/>
      <c r="H4" s="190"/>
      <c r="I4" s="190"/>
      <c r="J4" s="190"/>
      <c r="K4" s="189"/>
    </row>
    <row r="5" spans="1:11">
      <c r="B5" s="188"/>
      <c r="C5" s="188"/>
      <c r="D5" s="189"/>
      <c r="E5" s="188"/>
      <c r="F5" s="188"/>
      <c r="G5" s="188"/>
      <c r="H5" s="188"/>
      <c r="I5" s="188"/>
      <c r="J5" s="188"/>
      <c r="K5" s="188"/>
    </row>
    <row r="6" spans="1:11">
      <c r="B6" s="188"/>
      <c r="C6" s="188" t="s">
        <v>1542</v>
      </c>
      <c r="D6" s="188">
        <v>401</v>
      </c>
      <c r="E6" s="188"/>
      <c r="F6" s="188">
        <v>119</v>
      </c>
      <c r="G6" s="188"/>
      <c r="H6" s="188"/>
      <c r="I6" s="188"/>
      <c r="J6" s="188"/>
      <c r="K6" s="188"/>
    </row>
    <row r="7" spans="1:11">
      <c r="B7" s="188"/>
      <c r="C7" s="191" t="s">
        <v>1543</v>
      </c>
      <c r="D7" s="188"/>
      <c r="E7" s="188"/>
      <c r="F7" s="188">
        <v>100</v>
      </c>
      <c r="G7" s="188"/>
      <c r="H7" s="188"/>
      <c r="I7" s="188"/>
      <c r="J7" s="188"/>
      <c r="K7" s="188"/>
    </row>
    <row r="8" spans="1:11">
      <c r="B8" s="188"/>
      <c r="C8" s="191">
        <v>4426</v>
      </c>
      <c r="D8" s="188"/>
      <c r="E8" s="188"/>
      <c r="F8" s="188">
        <v>19</v>
      </c>
      <c r="G8" s="188"/>
      <c r="H8" s="188"/>
      <c r="I8" s="188"/>
      <c r="J8" s="188"/>
      <c r="K8" s="188"/>
    </row>
    <row r="9" spans="1:11">
      <c r="B9" s="188"/>
      <c r="C9" s="188"/>
      <c r="D9" s="188"/>
      <c r="E9" s="188"/>
      <c r="F9" s="188"/>
      <c r="G9" s="188"/>
      <c r="H9" s="188"/>
      <c r="I9" s="188"/>
      <c r="J9" s="188"/>
      <c r="K9" s="188"/>
    </row>
    <row r="10" spans="1:11">
      <c r="B10" s="189" t="s">
        <v>1544</v>
      </c>
      <c r="C10" s="189" t="s">
        <v>1545</v>
      </c>
      <c r="D10" s="192" t="s">
        <v>92</v>
      </c>
      <c r="E10" s="189" t="s">
        <v>1546</v>
      </c>
      <c r="F10" s="189" t="s">
        <v>1547</v>
      </c>
      <c r="G10" s="189" t="s">
        <v>1548</v>
      </c>
      <c r="H10" s="189" t="s">
        <v>1549</v>
      </c>
      <c r="I10" s="189" t="s">
        <v>1550</v>
      </c>
      <c r="J10" s="189" t="s">
        <v>1551</v>
      </c>
      <c r="K10" s="189"/>
    </row>
    <row r="11" spans="1:11">
      <c r="B11" s="188">
        <v>12345</v>
      </c>
      <c r="C11" s="188">
        <v>202410311</v>
      </c>
      <c r="D11" s="191">
        <v>401</v>
      </c>
      <c r="E11" s="193" t="s">
        <v>1552</v>
      </c>
      <c r="F11" s="188"/>
      <c r="G11" s="188">
        <v>119</v>
      </c>
      <c r="H11" s="193" t="s">
        <v>1553</v>
      </c>
      <c r="I11" s="193" t="s">
        <v>1554</v>
      </c>
      <c r="J11" s="188">
        <v>0</v>
      </c>
      <c r="K11" s="188"/>
    </row>
    <row r="12" spans="1:11">
      <c r="B12" s="188">
        <v>12345</v>
      </c>
      <c r="C12" s="188">
        <v>202410312</v>
      </c>
      <c r="D12" s="191" t="s">
        <v>1543</v>
      </c>
      <c r="E12" s="193" t="s">
        <v>1555</v>
      </c>
      <c r="F12" s="188">
        <v>100</v>
      </c>
      <c r="G12" s="188"/>
      <c r="H12" s="193">
        <v>300</v>
      </c>
      <c r="I12" s="193">
        <v>361101</v>
      </c>
      <c r="J12" s="193">
        <v>19</v>
      </c>
      <c r="K12" s="188"/>
    </row>
    <row r="13" spans="1:11">
      <c r="B13" s="188">
        <v>12345</v>
      </c>
      <c r="C13" s="188">
        <v>202410313</v>
      </c>
      <c r="D13" s="191">
        <v>4426</v>
      </c>
      <c r="E13" s="193" t="s">
        <v>1552</v>
      </c>
      <c r="F13" s="188">
        <v>19</v>
      </c>
      <c r="G13" s="188"/>
      <c r="H13" s="193" t="s">
        <v>1553</v>
      </c>
      <c r="I13" s="193" t="s">
        <v>1554</v>
      </c>
      <c r="J13" s="188">
        <v>0</v>
      </c>
      <c r="K13" s="188"/>
    </row>
    <row r="14" spans="1:11">
      <c r="B14" s="188"/>
      <c r="C14" s="188"/>
      <c r="D14" s="191"/>
      <c r="E14" s="188"/>
      <c r="F14" s="188"/>
      <c r="G14" s="188"/>
      <c r="H14" s="188"/>
      <c r="I14" s="188"/>
      <c r="J14" s="188"/>
      <c r="K14" s="188"/>
    </row>
    <row r="15" spans="1:11">
      <c r="B15" s="188"/>
      <c r="C15" s="192" t="s">
        <v>1556</v>
      </c>
      <c r="D15" s="188"/>
      <c r="E15" s="188"/>
      <c r="F15" s="188"/>
      <c r="G15" s="188"/>
      <c r="H15" s="188"/>
      <c r="I15" s="188"/>
      <c r="J15" s="188"/>
      <c r="K15" s="188"/>
    </row>
    <row r="16" spans="1:11">
      <c r="B16" s="188"/>
      <c r="C16" s="191">
        <v>635</v>
      </c>
      <c r="D16" s="188">
        <v>4426</v>
      </c>
      <c r="E16" s="188"/>
      <c r="F16" s="188">
        <v>17.100000000000001</v>
      </c>
      <c r="G16" s="188"/>
      <c r="H16" s="188"/>
      <c r="I16" s="188"/>
      <c r="J16" s="188"/>
      <c r="K16" s="188"/>
    </row>
    <row r="17" spans="2:11">
      <c r="B17" s="188"/>
      <c r="C17" s="188"/>
      <c r="D17" s="191"/>
      <c r="E17" s="188"/>
      <c r="F17" s="188"/>
      <c r="G17" s="188"/>
      <c r="H17" s="188"/>
      <c r="I17" s="188"/>
      <c r="J17" s="188"/>
      <c r="K17" s="188"/>
    </row>
    <row r="18" spans="2:11">
      <c r="B18" s="189" t="s">
        <v>1544</v>
      </c>
      <c r="C18" s="189" t="s">
        <v>1545</v>
      </c>
      <c r="D18" s="192" t="s">
        <v>92</v>
      </c>
      <c r="E18" s="189" t="s">
        <v>1546</v>
      </c>
      <c r="F18" s="189" t="s">
        <v>1547</v>
      </c>
      <c r="G18" s="189" t="s">
        <v>1548</v>
      </c>
      <c r="H18" s="189" t="s">
        <v>1549</v>
      </c>
      <c r="I18" s="189" t="s">
        <v>1550</v>
      </c>
      <c r="J18" s="189" t="s">
        <v>1551</v>
      </c>
      <c r="K18" s="189"/>
    </row>
    <row r="19" spans="2:11">
      <c r="B19" s="188">
        <v>12346</v>
      </c>
      <c r="C19" s="188">
        <v>202410314</v>
      </c>
      <c r="D19" s="191">
        <v>635</v>
      </c>
      <c r="E19" s="193" t="s">
        <v>1552</v>
      </c>
      <c r="F19" s="188">
        <v>17.100000000000001</v>
      </c>
      <c r="G19" s="188"/>
      <c r="H19" s="193" t="s">
        <v>1553</v>
      </c>
      <c r="I19" s="193" t="s">
        <v>1554</v>
      </c>
      <c r="J19" s="188">
        <v>0</v>
      </c>
      <c r="K19" s="188"/>
    </row>
    <row r="20" spans="2:11">
      <c r="B20" s="188">
        <v>12346</v>
      </c>
      <c r="C20" s="188">
        <v>202410315</v>
      </c>
      <c r="D20" s="191">
        <v>4426</v>
      </c>
      <c r="E20" s="193" t="s">
        <v>1555</v>
      </c>
      <c r="F20" s="188"/>
      <c r="G20" s="188">
        <v>17.100000000000001</v>
      </c>
      <c r="H20" s="193">
        <v>300</v>
      </c>
      <c r="I20" s="193">
        <v>361101</v>
      </c>
      <c r="J20" s="188">
        <v>0</v>
      </c>
      <c r="K20" s="188"/>
    </row>
    <row r="21" spans="2:11">
      <c r="B21" s="194"/>
      <c r="C21" s="194"/>
      <c r="D21" s="194"/>
      <c r="E21" s="194"/>
      <c r="F21" s="194"/>
      <c r="G21" s="188"/>
      <c r="H21" s="188"/>
      <c r="I21" s="188"/>
      <c r="J21" s="188"/>
      <c r="K21" s="188"/>
    </row>
    <row r="22" spans="2:11">
      <c r="B22" s="188"/>
      <c r="C22" s="188"/>
      <c r="D22" s="188"/>
      <c r="E22" s="188"/>
      <c r="F22" s="188"/>
      <c r="G22" s="188"/>
      <c r="H22" s="188"/>
      <c r="I22" s="188"/>
      <c r="J22" s="188"/>
      <c r="K22" s="188"/>
    </row>
    <row r="23" spans="2:11">
      <c r="B23" s="188"/>
      <c r="C23" s="188"/>
      <c r="D23" s="188"/>
      <c r="E23" s="188"/>
      <c r="F23" s="188"/>
      <c r="G23" s="188"/>
      <c r="H23" s="188"/>
      <c r="I23" s="188"/>
      <c r="J23" s="188"/>
      <c r="K23" s="188"/>
    </row>
    <row r="24" spans="2:11">
      <c r="B24" s="195" t="s">
        <v>1557</v>
      </c>
      <c r="C24" s="195"/>
      <c r="D24" s="195"/>
      <c r="E24" s="195"/>
      <c r="F24" s="195"/>
      <c r="G24" s="195"/>
      <c r="H24" s="195"/>
      <c r="I24" s="195"/>
      <c r="J24" s="195"/>
      <c r="K24" s="188"/>
    </row>
    <row r="25" spans="2:11">
      <c r="B25" s="188"/>
      <c r="C25" s="188"/>
      <c r="D25" s="188"/>
      <c r="E25" s="188"/>
      <c r="F25" s="188"/>
      <c r="G25" s="188"/>
      <c r="H25" s="188"/>
      <c r="I25" s="188"/>
      <c r="J25" s="188"/>
      <c r="K25" s="188"/>
    </row>
    <row r="26" spans="2:11">
      <c r="B26" s="188"/>
      <c r="C26" s="188" t="s">
        <v>1542</v>
      </c>
      <c r="D26" s="188">
        <v>401</v>
      </c>
      <c r="E26" s="188"/>
      <c r="F26" s="188">
        <v>119</v>
      </c>
      <c r="G26" s="188"/>
      <c r="H26" s="188"/>
      <c r="I26" s="188"/>
      <c r="J26" s="188"/>
      <c r="K26" s="188"/>
    </row>
    <row r="27" spans="2:11">
      <c r="B27" s="188"/>
      <c r="C27" s="188" t="s">
        <v>1558</v>
      </c>
      <c r="D27" s="188"/>
      <c r="E27" s="188"/>
      <c r="F27" s="188">
        <v>50</v>
      </c>
      <c r="G27" s="188"/>
      <c r="H27" s="188"/>
      <c r="I27" s="188"/>
      <c r="J27" s="188"/>
      <c r="K27" s="188"/>
    </row>
    <row r="28" spans="2:11">
      <c r="B28" s="188"/>
      <c r="C28" s="188" t="s">
        <v>1559</v>
      </c>
      <c r="D28" s="188"/>
      <c r="E28" s="188"/>
      <c r="F28" s="188">
        <v>50</v>
      </c>
      <c r="G28" s="188"/>
      <c r="H28" s="188"/>
      <c r="I28" s="188"/>
      <c r="J28" s="188"/>
      <c r="K28" s="188"/>
    </row>
    <row r="29" spans="2:11">
      <c r="B29" s="188"/>
      <c r="C29" s="188" t="s">
        <v>1560</v>
      </c>
      <c r="D29" s="188"/>
      <c r="E29" s="188"/>
      <c r="F29" s="188">
        <v>9.5</v>
      </c>
      <c r="G29" s="188"/>
      <c r="H29" s="188"/>
      <c r="I29" s="188"/>
      <c r="J29" s="188"/>
      <c r="K29" s="188"/>
    </row>
    <row r="30" spans="2:11">
      <c r="B30" s="188"/>
      <c r="C30" s="188" t="s">
        <v>1561</v>
      </c>
      <c r="D30" s="188"/>
      <c r="E30" s="188"/>
      <c r="F30" s="188">
        <v>9.5</v>
      </c>
      <c r="G30" s="188"/>
      <c r="H30" s="188"/>
      <c r="I30" s="188"/>
      <c r="J30" s="188"/>
      <c r="K30" s="188"/>
    </row>
    <row r="31" spans="2:11">
      <c r="B31" s="188"/>
      <c r="C31" s="188"/>
      <c r="D31" s="188"/>
      <c r="E31" s="188"/>
      <c r="F31" s="188"/>
      <c r="G31" s="188"/>
      <c r="H31" s="188"/>
      <c r="I31" s="188"/>
      <c r="J31" s="188"/>
      <c r="K31" s="188"/>
    </row>
    <row r="32" spans="2:11">
      <c r="B32" s="189" t="s">
        <v>1544</v>
      </c>
      <c r="C32" s="189" t="s">
        <v>1545</v>
      </c>
      <c r="D32" s="192" t="s">
        <v>92</v>
      </c>
      <c r="E32" s="189" t="s">
        <v>1546</v>
      </c>
      <c r="F32" s="189" t="s">
        <v>1547</v>
      </c>
      <c r="G32" s="189" t="s">
        <v>1548</v>
      </c>
      <c r="H32" s="189" t="s">
        <v>1549</v>
      </c>
      <c r="I32" s="189" t="s">
        <v>1550</v>
      </c>
      <c r="J32" s="189" t="s">
        <v>1551</v>
      </c>
      <c r="K32" s="188"/>
    </row>
    <row r="33" spans="2:11">
      <c r="B33" s="188">
        <v>12347</v>
      </c>
      <c r="C33" s="188">
        <v>202410316</v>
      </c>
      <c r="D33" s="191">
        <v>401</v>
      </c>
      <c r="E33" s="193">
        <v>0</v>
      </c>
      <c r="F33" s="188"/>
      <c r="G33" s="188">
        <v>119</v>
      </c>
      <c r="H33" s="198" t="s">
        <v>412</v>
      </c>
      <c r="I33" s="198" t="s">
        <v>240</v>
      </c>
      <c r="J33" s="193">
        <v>0</v>
      </c>
      <c r="K33" s="188"/>
    </row>
    <row r="34" spans="2:11">
      <c r="B34" s="188">
        <v>12347</v>
      </c>
      <c r="C34" s="188">
        <v>202410317</v>
      </c>
      <c r="D34" s="191" t="s">
        <v>1558</v>
      </c>
      <c r="E34" s="193" t="s">
        <v>1555</v>
      </c>
      <c r="F34" s="188">
        <v>50</v>
      </c>
      <c r="G34" s="188"/>
      <c r="H34" s="193">
        <v>300</v>
      </c>
      <c r="I34" s="193">
        <v>321101</v>
      </c>
      <c r="J34" s="193">
        <v>9.5</v>
      </c>
    </row>
    <row r="35" spans="2:11">
      <c r="B35" s="188">
        <v>12347</v>
      </c>
      <c r="C35" s="188">
        <v>202410318</v>
      </c>
      <c r="D35" s="191" t="s">
        <v>1559</v>
      </c>
      <c r="E35" s="193">
        <v>0</v>
      </c>
      <c r="F35" s="188">
        <v>50</v>
      </c>
      <c r="G35" s="188"/>
      <c r="H35" s="193">
        <v>300</v>
      </c>
      <c r="I35" s="193">
        <v>391101</v>
      </c>
      <c r="J35" s="193">
        <v>9.5</v>
      </c>
    </row>
    <row r="36" spans="2:11">
      <c r="B36" s="188">
        <v>12347</v>
      </c>
      <c r="C36" s="188">
        <v>202410319</v>
      </c>
      <c r="D36" s="191" t="s">
        <v>1560</v>
      </c>
      <c r="E36" s="193" t="s">
        <v>1552</v>
      </c>
      <c r="F36" s="188">
        <v>9.5</v>
      </c>
      <c r="G36" s="188"/>
      <c r="H36" s="193" t="s">
        <v>1553</v>
      </c>
      <c r="I36" s="193" t="s">
        <v>1562</v>
      </c>
      <c r="J36" s="193">
        <v>0</v>
      </c>
    </row>
    <row r="37" spans="2:11">
      <c r="B37" s="188">
        <v>12347</v>
      </c>
      <c r="C37" s="188">
        <v>2024103110</v>
      </c>
      <c r="D37" s="191" t="s">
        <v>1561</v>
      </c>
      <c r="E37" s="193" t="s">
        <v>1563</v>
      </c>
      <c r="F37" s="188">
        <v>9.5</v>
      </c>
      <c r="G37" s="188"/>
      <c r="H37" s="193" t="s">
        <v>1553</v>
      </c>
      <c r="I37" s="193" t="s">
        <v>1564</v>
      </c>
      <c r="J37" s="193">
        <v>0</v>
      </c>
    </row>
    <row r="38" spans="2:11">
      <c r="B38" s="188"/>
      <c r="C38" s="188"/>
      <c r="D38" s="188"/>
      <c r="E38" s="188"/>
      <c r="F38" s="188"/>
      <c r="G38" s="188"/>
      <c r="H38" s="188"/>
      <c r="I38" s="188"/>
      <c r="J38" s="188"/>
    </row>
    <row r="39" spans="2:11">
      <c r="B39" s="188"/>
      <c r="C39" s="188" t="s">
        <v>1543</v>
      </c>
      <c r="D39" s="188">
        <v>4426</v>
      </c>
      <c r="E39" s="188"/>
      <c r="F39" s="188">
        <v>9.5</v>
      </c>
      <c r="G39" s="188"/>
      <c r="H39" s="188"/>
      <c r="I39" s="188"/>
      <c r="J39" s="188"/>
    </row>
    <row r="40" spans="2:11">
      <c r="B40" s="188"/>
      <c r="C40" s="188"/>
      <c r="D40" s="188"/>
      <c r="E40" s="188"/>
      <c r="F40" s="188"/>
      <c r="G40" s="188"/>
      <c r="H40" s="188"/>
      <c r="I40" s="188"/>
      <c r="J40" s="188"/>
    </row>
    <row r="41" spans="2:11">
      <c r="B41" s="189" t="s">
        <v>1544</v>
      </c>
      <c r="C41" s="189" t="s">
        <v>1545</v>
      </c>
      <c r="D41" s="192" t="s">
        <v>92</v>
      </c>
      <c r="E41" s="189" t="s">
        <v>1546</v>
      </c>
      <c r="F41" s="189" t="s">
        <v>1547</v>
      </c>
      <c r="G41" s="189" t="s">
        <v>1548</v>
      </c>
      <c r="H41" s="189" t="s">
        <v>1549</v>
      </c>
      <c r="I41" s="189" t="s">
        <v>1550</v>
      </c>
      <c r="J41" s="189" t="s">
        <v>1551</v>
      </c>
    </row>
    <row r="42" spans="2:11">
      <c r="B42" s="188">
        <v>12348</v>
      </c>
      <c r="C42" s="188">
        <v>2024103111</v>
      </c>
      <c r="D42" s="191" t="s">
        <v>1565</v>
      </c>
      <c r="E42" s="193" t="s">
        <v>1563</v>
      </c>
      <c r="F42" s="188">
        <v>9.5</v>
      </c>
      <c r="G42" s="188"/>
      <c r="H42" s="193" t="s">
        <v>1553</v>
      </c>
      <c r="I42" s="193" t="s">
        <v>1564</v>
      </c>
      <c r="J42" s="193">
        <v>0</v>
      </c>
    </row>
    <row r="43" spans="2:11">
      <c r="B43" s="188">
        <v>12348</v>
      </c>
      <c r="C43" s="188">
        <v>2024103112</v>
      </c>
      <c r="D43" s="196" t="s">
        <v>1561</v>
      </c>
      <c r="E43" s="193">
        <v>0</v>
      </c>
      <c r="F43" s="188"/>
      <c r="G43" s="188">
        <v>9.5</v>
      </c>
      <c r="H43" s="193">
        <v>300</v>
      </c>
      <c r="I43" s="193">
        <v>391101</v>
      </c>
      <c r="J43" s="193">
        <v>0</v>
      </c>
    </row>
    <row r="44" spans="2:11">
      <c r="B44" s="188"/>
      <c r="C44" s="188"/>
      <c r="D44" s="188"/>
      <c r="E44" s="188"/>
      <c r="F44" s="188"/>
      <c r="G44" s="188"/>
      <c r="H44" s="188"/>
      <c r="I44" s="188"/>
      <c r="J44" s="188"/>
    </row>
    <row r="45" spans="2:11">
      <c r="B45" s="188"/>
      <c r="C45" s="189" t="s">
        <v>1556</v>
      </c>
      <c r="D45" s="188"/>
      <c r="E45" s="188"/>
      <c r="F45" s="188"/>
      <c r="G45" s="188"/>
      <c r="H45" s="188"/>
      <c r="I45" s="188"/>
      <c r="J45" s="188"/>
    </row>
    <row r="46" spans="2:11">
      <c r="B46" s="188"/>
      <c r="C46" s="188" t="s">
        <v>1543</v>
      </c>
      <c r="D46" s="188">
        <v>4426</v>
      </c>
      <c r="E46" s="188"/>
      <c r="F46" s="188">
        <v>8.5500000000000007</v>
      </c>
      <c r="G46" s="188"/>
      <c r="H46" s="188"/>
      <c r="I46" s="188"/>
      <c r="J46" s="188"/>
    </row>
    <row r="47" spans="2:11">
      <c r="B47" s="188"/>
      <c r="C47" s="188"/>
      <c r="D47" s="188"/>
      <c r="E47" s="188"/>
      <c r="F47" s="188"/>
      <c r="G47" s="188"/>
      <c r="H47" s="188"/>
      <c r="I47" s="188"/>
      <c r="J47" s="188"/>
    </row>
    <row r="48" spans="2:11">
      <c r="B48" s="189" t="s">
        <v>1544</v>
      </c>
      <c r="C48" s="189" t="s">
        <v>1545</v>
      </c>
      <c r="D48" s="192" t="s">
        <v>92</v>
      </c>
      <c r="E48" s="189" t="s">
        <v>1546</v>
      </c>
      <c r="F48" s="189" t="s">
        <v>1547</v>
      </c>
      <c r="G48" s="189" t="s">
        <v>1548</v>
      </c>
      <c r="H48" s="189" t="s">
        <v>1549</v>
      </c>
      <c r="I48" s="189" t="s">
        <v>1550</v>
      </c>
      <c r="J48" s="189" t="s">
        <v>1551</v>
      </c>
    </row>
    <row r="49" spans="2:10">
      <c r="B49" s="188">
        <v>12349</v>
      </c>
      <c r="C49" s="188">
        <v>2024103113</v>
      </c>
      <c r="D49" s="191" t="s">
        <v>1543</v>
      </c>
      <c r="E49" s="193" t="s">
        <v>1552</v>
      </c>
      <c r="F49" s="188">
        <v>8.5500000000000007</v>
      </c>
      <c r="G49" s="188"/>
      <c r="H49" s="193" t="s">
        <v>1553</v>
      </c>
      <c r="I49" s="193" t="s">
        <v>1562</v>
      </c>
      <c r="J49" s="193">
        <v>0</v>
      </c>
    </row>
    <row r="50" spans="2:10">
      <c r="B50" s="188">
        <v>12349</v>
      </c>
      <c r="C50" s="188">
        <v>2024103114</v>
      </c>
      <c r="D50" s="196" t="s">
        <v>1560</v>
      </c>
      <c r="E50" s="193" t="s">
        <v>1555</v>
      </c>
      <c r="F50" s="188"/>
      <c r="G50" s="188">
        <v>8.5500000000000007</v>
      </c>
      <c r="H50" s="193">
        <v>300</v>
      </c>
      <c r="I50" s="193">
        <v>321101</v>
      </c>
      <c r="J50" s="193">
        <v>0</v>
      </c>
    </row>
    <row r="51" spans="2:10">
      <c r="B51" s="188"/>
      <c r="C51" s="188"/>
      <c r="D51" s="188"/>
      <c r="E51" s="188"/>
      <c r="F51" s="188"/>
      <c r="G51" s="188"/>
      <c r="H51" s="188"/>
      <c r="I51" s="188"/>
      <c r="J51" s="188"/>
    </row>
    <row r="52" spans="2:10">
      <c r="B52" s="188"/>
      <c r="C52" s="188"/>
      <c r="D52" s="188"/>
      <c r="E52" s="188"/>
      <c r="F52" s="188"/>
      <c r="G52" s="188"/>
      <c r="H52" s="188"/>
      <c r="I52" s="188"/>
      <c r="J52" s="188"/>
    </row>
    <row r="53" spans="2:10">
      <c r="B53" s="190" t="s">
        <v>1566</v>
      </c>
      <c r="C53" s="197"/>
      <c r="D53" s="197"/>
      <c r="E53" s="197"/>
      <c r="F53" s="197"/>
      <c r="G53" s="197"/>
      <c r="H53" s="197"/>
      <c r="I53" s="197"/>
      <c r="J53" s="197"/>
    </row>
    <row r="54" spans="2:10">
      <c r="B54" s="188"/>
      <c r="C54" s="188"/>
      <c r="D54" s="189"/>
      <c r="E54" s="188"/>
      <c r="F54" s="188"/>
      <c r="G54" s="188"/>
      <c r="H54" s="188"/>
      <c r="I54" s="188"/>
      <c r="J54" s="188"/>
    </row>
    <row r="55" spans="2:10">
      <c r="B55" s="188"/>
      <c r="C55" s="188" t="s">
        <v>1543</v>
      </c>
      <c r="D55" s="188">
        <v>401</v>
      </c>
      <c r="E55" s="188"/>
      <c r="F55" s="188">
        <v>100</v>
      </c>
      <c r="G55" s="188"/>
      <c r="H55" s="188"/>
      <c r="I55" s="188"/>
      <c r="J55" s="188"/>
    </row>
    <row r="56" spans="2:10">
      <c r="B56" s="188"/>
      <c r="C56" s="191">
        <v>4426</v>
      </c>
      <c r="D56" s="188">
        <v>4427</v>
      </c>
      <c r="E56" s="188"/>
      <c r="F56" s="188">
        <v>19</v>
      </c>
      <c r="G56" s="188"/>
      <c r="H56" s="188"/>
      <c r="I56" s="188"/>
      <c r="J56" s="188"/>
    </row>
    <row r="57" spans="2:10">
      <c r="B57" s="188"/>
      <c r="C57" s="188"/>
      <c r="D57" s="189"/>
      <c r="E57" s="188"/>
      <c r="F57" s="188"/>
      <c r="G57" s="188"/>
      <c r="H57" s="188"/>
      <c r="I57" s="188"/>
      <c r="J57" s="188"/>
    </row>
    <row r="58" spans="2:10">
      <c r="B58" s="189" t="s">
        <v>1544</v>
      </c>
      <c r="C58" s="189" t="s">
        <v>1545</v>
      </c>
      <c r="D58" s="192" t="s">
        <v>92</v>
      </c>
      <c r="E58" s="189" t="s">
        <v>1546</v>
      </c>
      <c r="F58" s="189" t="s">
        <v>1547</v>
      </c>
      <c r="G58" s="189" t="s">
        <v>1548</v>
      </c>
      <c r="H58" s="189" t="s">
        <v>1549</v>
      </c>
      <c r="I58" s="189" t="s">
        <v>1550</v>
      </c>
      <c r="J58" s="189" t="s">
        <v>1551</v>
      </c>
    </row>
    <row r="59" spans="2:10">
      <c r="B59" s="188">
        <v>12350</v>
      </c>
      <c r="C59" s="188">
        <v>2024103115</v>
      </c>
      <c r="D59" s="191">
        <v>401</v>
      </c>
      <c r="E59" s="193" t="s">
        <v>1552</v>
      </c>
      <c r="F59" s="188"/>
      <c r="G59" s="188">
        <v>100</v>
      </c>
      <c r="H59" s="193" t="s">
        <v>1553</v>
      </c>
      <c r="I59" s="193" t="s">
        <v>1567</v>
      </c>
      <c r="J59" s="188">
        <v>0</v>
      </c>
    </row>
    <row r="60" spans="2:10">
      <c r="B60" s="188">
        <v>12350</v>
      </c>
      <c r="C60" s="188">
        <v>2024103116</v>
      </c>
      <c r="D60" s="191" t="s">
        <v>1543</v>
      </c>
      <c r="E60" s="193" t="s">
        <v>1555</v>
      </c>
      <c r="F60" s="188">
        <v>100</v>
      </c>
      <c r="G60" s="188"/>
      <c r="H60" s="193">
        <v>300</v>
      </c>
      <c r="I60" s="193">
        <v>360201</v>
      </c>
      <c r="J60" s="193">
        <v>19</v>
      </c>
    </row>
    <row r="61" spans="2:10">
      <c r="B61" s="188">
        <v>12350</v>
      </c>
      <c r="C61" s="188">
        <v>2024103117</v>
      </c>
      <c r="D61" s="191">
        <v>4426</v>
      </c>
      <c r="E61" s="193" t="s">
        <v>1555</v>
      </c>
      <c r="F61" s="188">
        <v>19</v>
      </c>
      <c r="G61" s="188"/>
      <c r="H61" s="193">
        <v>300</v>
      </c>
      <c r="I61" s="193">
        <v>360201</v>
      </c>
      <c r="J61" s="188">
        <v>0</v>
      </c>
    </row>
    <row r="62" spans="2:10">
      <c r="B62" s="188">
        <v>12350</v>
      </c>
      <c r="C62" s="188">
        <v>2024103118</v>
      </c>
      <c r="D62" s="191">
        <v>4427</v>
      </c>
      <c r="E62" s="193" t="s">
        <v>1555</v>
      </c>
      <c r="F62" s="188"/>
      <c r="G62" s="188">
        <v>19</v>
      </c>
      <c r="H62" s="193">
        <v>300</v>
      </c>
      <c r="I62" s="193">
        <v>360201</v>
      </c>
      <c r="J62" s="188">
        <v>0</v>
      </c>
    </row>
    <row r="63" spans="2:10">
      <c r="B63" s="188"/>
      <c r="C63" s="188"/>
      <c r="D63" s="191"/>
      <c r="E63" s="193"/>
      <c r="F63" s="188"/>
      <c r="G63" s="188"/>
      <c r="H63" s="193"/>
      <c r="I63" s="193"/>
      <c r="J63" s="188"/>
    </row>
    <row r="64" spans="2:10">
      <c r="B64" s="188"/>
      <c r="C64" s="189" t="s">
        <v>1556</v>
      </c>
      <c r="D64" s="188"/>
      <c r="E64" s="188"/>
      <c r="F64" s="188"/>
      <c r="G64" s="188"/>
      <c r="H64" s="188"/>
      <c r="I64" s="188"/>
      <c r="J64" s="188"/>
    </row>
    <row r="65" spans="2:11">
      <c r="B65" s="188"/>
      <c r="C65" s="188" t="s">
        <v>1543</v>
      </c>
      <c r="D65" s="188">
        <v>4426</v>
      </c>
      <c r="E65" s="188"/>
      <c r="F65" s="188">
        <v>17.100000000000001</v>
      </c>
      <c r="G65" s="188"/>
      <c r="H65" s="188"/>
      <c r="I65" s="188"/>
      <c r="J65" s="188"/>
    </row>
    <row r="66" spans="2:11">
      <c r="B66" s="188"/>
      <c r="C66" s="188"/>
      <c r="D66" s="189"/>
      <c r="E66" s="188"/>
      <c r="F66" s="188"/>
      <c r="G66" s="188"/>
      <c r="H66" s="188"/>
      <c r="I66" s="188"/>
      <c r="J66" s="188"/>
      <c r="K66" s="188"/>
    </row>
    <row r="67" spans="2:11">
      <c r="B67" s="189" t="s">
        <v>1544</v>
      </c>
      <c r="C67" s="189" t="s">
        <v>1545</v>
      </c>
      <c r="D67" s="192" t="s">
        <v>92</v>
      </c>
      <c r="E67" s="189" t="s">
        <v>1546</v>
      </c>
      <c r="F67" s="189" t="s">
        <v>1547</v>
      </c>
      <c r="G67" s="189" t="s">
        <v>1548</v>
      </c>
      <c r="H67" s="189" t="s">
        <v>1549</v>
      </c>
      <c r="I67" s="189" t="s">
        <v>1550</v>
      </c>
      <c r="J67" s="189" t="s">
        <v>1551</v>
      </c>
      <c r="K67" s="189"/>
    </row>
    <row r="68" spans="2:11">
      <c r="B68" s="188">
        <v>12351</v>
      </c>
      <c r="C68" s="188">
        <v>2024103118</v>
      </c>
      <c r="D68" s="191">
        <v>635</v>
      </c>
      <c r="E68" s="193" t="s">
        <v>1552</v>
      </c>
      <c r="F68" s="188">
        <v>17.100000000000001</v>
      </c>
      <c r="G68" s="188"/>
      <c r="H68" s="193" t="s">
        <v>1553</v>
      </c>
      <c r="I68" s="193" t="s">
        <v>1567</v>
      </c>
      <c r="J68" s="193">
        <v>0</v>
      </c>
      <c r="K68" s="188"/>
    </row>
    <row r="69" spans="2:11">
      <c r="B69" s="188">
        <v>12351</v>
      </c>
      <c r="C69" s="188">
        <v>2024103119</v>
      </c>
      <c r="D69" s="191">
        <v>4426</v>
      </c>
      <c r="E69" s="193" t="s">
        <v>1555</v>
      </c>
      <c r="F69" s="188"/>
      <c r="G69" s="188">
        <v>17.100000000000001</v>
      </c>
      <c r="H69" s="193">
        <v>300</v>
      </c>
      <c r="I69" s="193">
        <v>360201</v>
      </c>
      <c r="J69" s="188">
        <v>0</v>
      </c>
      <c r="K69" s="188"/>
    </row>
    <row r="72" spans="2:11">
      <c r="B72" s="190" t="s">
        <v>1568</v>
      </c>
      <c r="C72" s="190"/>
      <c r="D72" s="190"/>
      <c r="E72" s="190"/>
      <c r="F72" s="190"/>
      <c r="G72" s="190"/>
      <c r="H72" s="190"/>
      <c r="I72" s="190"/>
      <c r="J72" s="197"/>
      <c r="K72" s="188"/>
    </row>
    <row r="73" spans="2:11">
      <c r="B73" s="188"/>
      <c r="C73" s="188"/>
      <c r="D73" s="189"/>
      <c r="E73" s="189"/>
      <c r="F73" s="189"/>
      <c r="G73" s="189"/>
      <c r="H73" s="189"/>
      <c r="I73" s="189"/>
      <c r="J73" s="189"/>
      <c r="K73" s="189"/>
    </row>
    <row r="74" spans="2:11">
      <c r="B74" s="188"/>
      <c r="C74" s="191" t="s">
        <v>1542</v>
      </c>
      <c r="D74" s="188">
        <v>401</v>
      </c>
      <c r="E74" s="188"/>
      <c r="F74" s="188">
        <v>119</v>
      </c>
      <c r="G74" s="188"/>
      <c r="H74" s="188"/>
      <c r="I74" s="188"/>
      <c r="J74" s="188"/>
      <c r="K74" s="188"/>
    </row>
    <row r="75" spans="2:11">
      <c r="B75" s="188"/>
      <c r="C75" s="191" t="s">
        <v>1543</v>
      </c>
      <c r="D75" s="188"/>
      <c r="E75" s="188"/>
      <c r="F75" s="188">
        <v>100</v>
      </c>
      <c r="G75" s="188"/>
      <c r="H75" s="188"/>
      <c r="I75" s="188"/>
      <c r="J75" s="188"/>
      <c r="K75" s="188"/>
    </row>
    <row r="76" spans="2:11">
      <c r="B76" s="188"/>
      <c r="C76" s="191">
        <v>4426</v>
      </c>
      <c r="D76" s="188"/>
      <c r="E76" s="188"/>
      <c r="F76" s="188">
        <v>19</v>
      </c>
      <c r="G76" s="188"/>
      <c r="H76" s="188"/>
      <c r="I76" s="188"/>
      <c r="J76" s="188"/>
      <c r="K76" s="188"/>
    </row>
    <row r="77" spans="2:11">
      <c r="B77" s="188"/>
      <c r="C77" s="188"/>
      <c r="D77" s="189"/>
      <c r="E77" s="189"/>
      <c r="F77" s="189"/>
      <c r="G77" s="189"/>
      <c r="H77" s="189"/>
      <c r="I77" s="189"/>
      <c r="J77" s="189"/>
      <c r="K77" s="189"/>
    </row>
    <row r="78" spans="2:11">
      <c r="B78" s="189" t="s">
        <v>1544</v>
      </c>
      <c r="C78" s="189" t="s">
        <v>1545</v>
      </c>
      <c r="D78" s="192" t="s">
        <v>92</v>
      </c>
      <c r="E78" s="189" t="s">
        <v>1546</v>
      </c>
      <c r="F78" s="189" t="s">
        <v>1547</v>
      </c>
      <c r="G78" s="189" t="s">
        <v>1548</v>
      </c>
      <c r="H78" s="189" t="s">
        <v>1549</v>
      </c>
      <c r="I78" s="189" t="s">
        <v>1550</v>
      </c>
      <c r="J78" s="189" t="s">
        <v>1551</v>
      </c>
      <c r="K78" s="188"/>
    </row>
    <row r="79" spans="2:11">
      <c r="B79" s="188">
        <v>12352</v>
      </c>
      <c r="C79" s="188">
        <v>2024103120</v>
      </c>
      <c r="D79" s="191">
        <v>401</v>
      </c>
      <c r="E79" s="193" t="s">
        <v>1569</v>
      </c>
      <c r="F79" s="188"/>
      <c r="G79" s="188">
        <v>119</v>
      </c>
      <c r="H79" s="198" t="s">
        <v>1553</v>
      </c>
      <c r="I79" s="198" t="s">
        <v>1570</v>
      </c>
      <c r="J79" s="188">
        <v>0</v>
      </c>
      <c r="K79" s="188"/>
    </row>
    <row r="80" spans="2:11">
      <c r="B80" s="188">
        <v>12352</v>
      </c>
      <c r="C80" s="188">
        <v>2024103121</v>
      </c>
      <c r="D80" s="191" t="s">
        <v>1543</v>
      </c>
      <c r="E80" s="188">
        <v>1</v>
      </c>
      <c r="F80" s="188">
        <v>100</v>
      </c>
      <c r="G80" s="188"/>
      <c r="H80" s="193">
        <v>300</v>
      </c>
      <c r="I80" s="193">
        <v>371101</v>
      </c>
      <c r="J80" s="188">
        <v>19</v>
      </c>
      <c r="K80" s="188"/>
    </row>
    <row r="81" spans="2:11">
      <c r="B81" s="188">
        <v>12352</v>
      </c>
      <c r="C81" s="188">
        <v>2024103122</v>
      </c>
      <c r="D81" s="191">
        <v>4426</v>
      </c>
      <c r="E81" s="193" t="s">
        <v>1569</v>
      </c>
      <c r="F81" s="188">
        <v>19</v>
      </c>
      <c r="G81" s="188"/>
      <c r="H81" s="198" t="s">
        <v>1553</v>
      </c>
      <c r="I81" s="198" t="s">
        <v>1570</v>
      </c>
      <c r="J81" s="188">
        <v>0</v>
      </c>
      <c r="K81" s="188"/>
    </row>
    <row r="83" spans="2:11">
      <c r="B83" s="188"/>
      <c r="C83" s="189" t="s">
        <v>1556</v>
      </c>
      <c r="D83" s="188"/>
      <c r="E83" s="188"/>
      <c r="F83" s="188"/>
      <c r="G83" s="188"/>
      <c r="H83" s="188"/>
      <c r="I83" s="188"/>
      <c r="J83" s="188"/>
    </row>
    <row r="84" spans="2:11">
      <c r="B84" s="188"/>
      <c r="C84" s="191">
        <v>635</v>
      </c>
      <c r="D84" s="188">
        <v>4426</v>
      </c>
      <c r="E84" s="188"/>
      <c r="F84" s="188">
        <v>17.100000000000001</v>
      </c>
      <c r="G84" s="188"/>
      <c r="H84" s="188"/>
      <c r="I84" s="188"/>
      <c r="J84" s="188"/>
    </row>
    <row r="86" spans="2:11">
      <c r="B86" s="189" t="s">
        <v>1544</v>
      </c>
      <c r="C86" s="189" t="s">
        <v>1545</v>
      </c>
      <c r="D86" s="192" t="s">
        <v>92</v>
      </c>
      <c r="E86" s="189" t="s">
        <v>1546</v>
      </c>
      <c r="F86" s="189" t="s">
        <v>1547</v>
      </c>
      <c r="G86" s="189" t="s">
        <v>1548</v>
      </c>
      <c r="H86" s="189" t="s">
        <v>1549</v>
      </c>
      <c r="I86" s="189" t="s">
        <v>1550</v>
      </c>
      <c r="J86" s="189" t="s">
        <v>1551</v>
      </c>
    </row>
    <row r="87" spans="2:11">
      <c r="B87" s="188">
        <v>12353</v>
      </c>
      <c r="C87" s="188">
        <v>2024103123</v>
      </c>
      <c r="D87" s="191">
        <v>635</v>
      </c>
      <c r="E87" s="193">
        <v>0</v>
      </c>
      <c r="F87" s="188">
        <v>17.100000000000001</v>
      </c>
      <c r="G87" s="188"/>
      <c r="H87" s="198" t="s">
        <v>1553</v>
      </c>
      <c r="I87" s="198" t="s">
        <v>1570</v>
      </c>
      <c r="J87" s="188">
        <v>0</v>
      </c>
    </row>
    <row r="88" spans="2:11">
      <c r="B88" s="188">
        <v>12353</v>
      </c>
      <c r="C88" s="188">
        <v>2024103124</v>
      </c>
      <c r="D88" s="191">
        <v>4426</v>
      </c>
      <c r="E88" s="193">
        <v>1</v>
      </c>
      <c r="F88" s="188"/>
      <c r="G88" s="188">
        <v>17.100000000000001</v>
      </c>
      <c r="H88" s="193">
        <v>300</v>
      </c>
      <c r="I88" s="193">
        <v>371101</v>
      </c>
      <c r="J88" s="188">
        <v>0</v>
      </c>
    </row>
    <row r="93" spans="2:11">
      <c r="B93" s="190" t="s">
        <v>1571</v>
      </c>
      <c r="C93" s="190"/>
      <c r="D93" s="190"/>
      <c r="E93" s="190"/>
      <c r="F93" s="190"/>
      <c r="G93" s="190"/>
      <c r="H93" s="190"/>
      <c r="I93" s="190"/>
      <c r="J93" s="197"/>
    </row>
    <row r="95" spans="2:11">
      <c r="B95" s="188"/>
      <c r="C95" s="189" t="s">
        <v>1572</v>
      </c>
      <c r="D95" s="188"/>
      <c r="E95" s="188"/>
      <c r="F95" s="188"/>
      <c r="G95" s="188"/>
      <c r="H95" s="188"/>
      <c r="I95" s="188"/>
      <c r="J95" s="188"/>
    </row>
    <row r="97" spans="2:10">
      <c r="B97" s="188"/>
      <c r="C97" s="188" t="s">
        <v>1542</v>
      </c>
      <c r="D97" s="188">
        <v>404</v>
      </c>
      <c r="E97" s="188"/>
      <c r="F97" s="188">
        <v>119</v>
      </c>
      <c r="G97" s="188"/>
      <c r="H97" s="188"/>
      <c r="I97" s="188"/>
      <c r="J97" s="188"/>
    </row>
    <row r="98" spans="2:10">
      <c r="B98" s="188"/>
      <c r="C98" s="188" t="s">
        <v>1573</v>
      </c>
      <c r="D98" s="188"/>
      <c r="E98" s="188"/>
      <c r="F98" s="188">
        <v>100</v>
      </c>
      <c r="G98" s="188"/>
      <c r="H98" s="188"/>
      <c r="I98" s="188"/>
      <c r="J98" s="188"/>
    </row>
    <row r="99" spans="2:10">
      <c r="B99" s="188"/>
      <c r="C99" s="191">
        <v>4426</v>
      </c>
      <c r="D99" s="188"/>
      <c r="E99" s="188"/>
      <c r="F99" s="188">
        <v>19</v>
      </c>
      <c r="G99" s="188"/>
      <c r="H99" s="188"/>
      <c r="I99" s="188"/>
      <c r="J99" s="188"/>
    </row>
    <row r="101" spans="2:10">
      <c r="B101" s="189" t="s">
        <v>1544</v>
      </c>
      <c r="C101" s="189" t="s">
        <v>1545</v>
      </c>
      <c r="D101" s="192" t="s">
        <v>92</v>
      </c>
      <c r="E101" s="189" t="s">
        <v>1546</v>
      </c>
      <c r="F101" s="189" t="s">
        <v>1547</v>
      </c>
      <c r="G101" s="189" t="s">
        <v>1548</v>
      </c>
      <c r="H101" s="189" t="s">
        <v>1549</v>
      </c>
      <c r="I101" s="189" t="s">
        <v>1550</v>
      </c>
      <c r="J101" s="189" t="s">
        <v>1551</v>
      </c>
    </row>
    <row r="102" spans="2:10">
      <c r="B102" s="188">
        <v>12354</v>
      </c>
      <c r="C102" s="188">
        <v>2024103125</v>
      </c>
      <c r="D102" s="191">
        <v>404</v>
      </c>
      <c r="E102" s="188" t="s">
        <v>1552</v>
      </c>
      <c r="F102" s="188"/>
      <c r="G102" s="188">
        <v>119</v>
      </c>
      <c r="H102" s="193" t="s">
        <v>1553</v>
      </c>
      <c r="I102" s="193" t="s">
        <v>1554</v>
      </c>
      <c r="J102" s="188">
        <v>0</v>
      </c>
    </row>
    <row r="103" spans="2:10">
      <c r="B103" s="188">
        <v>12354</v>
      </c>
      <c r="C103" s="188">
        <v>2024103126</v>
      </c>
      <c r="D103" s="191" t="s">
        <v>1573</v>
      </c>
      <c r="E103" s="188" t="s">
        <v>1555</v>
      </c>
      <c r="F103" s="188">
        <v>100</v>
      </c>
      <c r="G103" s="188"/>
      <c r="H103" s="193">
        <v>300</v>
      </c>
      <c r="I103" s="193">
        <v>361101</v>
      </c>
      <c r="J103" s="193">
        <v>19</v>
      </c>
    </row>
    <row r="104" spans="2:10">
      <c r="B104" s="188">
        <v>12354</v>
      </c>
      <c r="C104" s="188">
        <v>2024103127</v>
      </c>
      <c r="D104" s="191">
        <v>4426</v>
      </c>
      <c r="E104" s="188" t="s">
        <v>1552</v>
      </c>
      <c r="F104" s="188">
        <v>19</v>
      </c>
      <c r="G104" s="188"/>
      <c r="H104" s="193" t="s">
        <v>1553</v>
      </c>
      <c r="I104" s="193" t="s">
        <v>1554</v>
      </c>
      <c r="J104" s="188">
        <v>0</v>
      </c>
    </row>
    <row r="105" spans="2:10">
      <c r="B105" s="188"/>
      <c r="C105" s="188"/>
      <c r="D105" s="191"/>
      <c r="E105" s="188"/>
      <c r="F105" s="188"/>
      <c r="G105" s="188"/>
      <c r="H105" s="188"/>
      <c r="I105" s="188"/>
      <c r="J105" s="188"/>
    </row>
    <row r="106" spans="2:10">
      <c r="B106" s="188"/>
      <c r="C106" s="191">
        <v>635</v>
      </c>
      <c r="D106" s="188">
        <v>4426</v>
      </c>
      <c r="E106" s="188"/>
      <c r="F106" s="188">
        <v>17.100000000000001</v>
      </c>
      <c r="G106" s="188"/>
      <c r="H106" s="188"/>
      <c r="I106" s="188"/>
      <c r="J106" s="188"/>
    </row>
    <row r="107" spans="2:10">
      <c r="B107" s="188"/>
      <c r="C107" s="188"/>
      <c r="D107" s="191"/>
      <c r="E107" s="188"/>
      <c r="F107" s="188"/>
      <c r="G107" s="188"/>
      <c r="H107" s="188"/>
      <c r="I107" s="188"/>
      <c r="J107" s="188"/>
    </row>
    <row r="108" spans="2:10">
      <c r="B108" s="189" t="s">
        <v>1544</v>
      </c>
      <c r="C108" s="189" t="s">
        <v>1545</v>
      </c>
      <c r="D108" s="192" t="s">
        <v>92</v>
      </c>
      <c r="E108" s="189" t="s">
        <v>1546</v>
      </c>
      <c r="F108" s="189" t="s">
        <v>1547</v>
      </c>
      <c r="G108" s="189" t="s">
        <v>1548</v>
      </c>
      <c r="H108" s="189" t="s">
        <v>1549</v>
      </c>
      <c r="I108" s="189" t="s">
        <v>1550</v>
      </c>
      <c r="J108" s="189" t="s">
        <v>1551</v>
      </c>
    </row>
    <row r="109" spans="2:10">
      <c r="B109" s="188">
        <v>12355</v>
      </c>
      <c r="C109" s="188">
        <v>2024103128</v>
      </c>
      <c r="D109" s="191">
        <v>635</v>
      </c>
      <c r="E109" s="188" t="s">
        <v>1552</v>
      </c>
      <c r="F109" s="188">
        <v>17.100000000000001</v>
      </c>
      <c r="G109" s="188"/>
      <c r="H109" s="193" t="s">
        <v>1553</v>
      </c>
      <c r="I109" s="193" t="s">
        <v>1554</v>
      </c>
      <c r="J109" s="188">
        <v>0</v>
      </c>
    </row>
    <row r="110" spans="2:10">
      <c r="B110" s="188">
        <v>12355</v>
      </c>
      <c r="C110" s="188">
        <v>2024103129</v>
      </c>
      <c r="D110" s="191">
        <v>4426</v>
      </c>
      <c r="E110" s="188" t="s">
        <v>1555</v>
      </c>
      <c r="F110" s="188"/>
      <c r="G110" s="188">
        <v>17.100000000000001</v>
      </c>
      <c r="H110" s="193">
        <v>300</v>
      </c>
      <c r="I110" s="193">
        <v>361101</v>
      </c>
      <c r="J110" s="188">
        <v>0</v>
      </c>
    </row>
    <row r="113" spans="2:11">
      <c r="B113" s="189"/>
      <c r="C113" s="189" t="s">
        <v>1574</v>
      </c>
      <c r="D113" s="189"/>
      <c r="E113" s="189"/>
      <c r="F113" s="189"/>
      <c r="G113" s="189"/>
      <c r="H113" s="189"/>
      <c r="I113" s="189"/>
      <c r="J113" s="189"/>
    </row>
    <row r="114" spans="2:11">
      <c r="B114" s="189"/>
      <c r="C114" s="189"/>
      <c r="D114" s="189"/>
      <c r="E114" s="189"/>
      <c r="F114" s="189"/>
      <c r="G114" s="189"/>
      <c r="H114" s="189"/>
      <c r="I114" s="189"/>
      <c r="J114" s="189"/>
      <c r="K114" s="189"/>
    </row>
    <row r="115" spans="2:11">
      <c r="B115" s="189"/>
      <c r="C115" s="191">
        <v>635</v>
      </c>
      <c r="D115" s="188">
        <v>4426</v>
      </c>
      <c r="E115" s="189"/>
      <c r="F115" s="188">
        <v>0.95</v>
      </c>
      <c r="G115" s="189"/>
      <c r="H115" s="189"/>
      <c r="I115" s="189"/>
      <c r="J115" s="189"/>
      <c r="K115" s="189"/>
    </row>
    <row r="116" spans="2:11">
      <c r="B116" s="189"/>
      <c r="C116" s="189"/>
      <c r="D116" s="189"/>
      <c r="E116" s="189"/>
      <c r="F116" s="189"/>
      <c r="G116" s="189"/>
      <c r="H116" s="189"/>
      <c r="I116" s="189"/>
      <c r="J116" s="189"/>
      <c r="K116" s="189"/>
    </row>
    <row r="117" spans="2:11">
      <c r="B117" s="189" t="s">
        <v>1544</v>
      </c>
      <c r="C117" s="189" t="s">
        <v>1545</v>
      </c>
      <c r="D117" s="192" t="s">
        <v>92</v>
      </c>
      <c r="E117" s="189" t="s">
        <v>1546</v>
      </c>
      <c r="F117" s="189" t="s">
        <v>1547</v>
      </c>
      <c r="G117" s="189" t="s">
        <v>1548</v>
      </c>
      <c r="H117" s="189" t="s">
        <v>1549</v>
      </c>
      <c r="I117" s="189" t="s">
        <v>1550</v>
      </c>
      <c r="J117" s="189" t="s">
        <v>1551</v>
      </c>
      <c r="K117" s="188"/>
    </row>
    <row r="118" spans="2:11">
      <c r="B118" s="188">
        <v>12356</v>
      </c>
      <c r="C118" s="188">
        <v>2024103130</v>
      </c>
      <c r="D118" s="191">
        <v>635</v>
      </c>
      <c r="E118" s="188" t="s">
        <v>1552</v>
      </c>
      <c r="F118" s="188">
        <v>0.95</v>
      </c>
      <c r="G118" s="188"/>
      <c r="H118" s="193" t="s">
        <v>1553</v>
      </c>
      <c r="I118" s="193" t="s">
        <v>1575</v>
      </c>
      <c r="J118" s="188">
        <v>0</v>
      </c>
      <c r="K118" s="188"/>
    </row>
    <row r="119" spans="2:11">
      <c r="B119" s="188">
        <v>12356</v>
      </c>
      <c r="C119" s="188">
        <v>2024103131</v>
      </c>
      <c r="D119" s="191">
        <v>4426</v>
      </c>
      <c r="E119" s="188" t="s">
        <v>1555</v>
      </c>
      <c r="F119" s="188"/>
      <c r="G119" s="188">
        <v>0.95</v>
      </c>
      <c r="H119" s="188">
        <v>300</v>
      </c>
      <c r="I119" s="188">
        <v>367321</v>
      </c>
      <c r="J119" s="188">
        <v>0</v>
      </c>
      <c r="K119" s="188"/>
    </row>
    <row r="121" spans="2:11">
      <c r="B121" s="495"/>
      <c r="C121" s="495"/>
      <c r="D121" s="495"/>
      <c r="E121" s="495"/>
      <c r="F121" s="495"/>
      <c r="G121" s="495"/>
      <c r="H121" s="495"/>
      <c r="I121" s="495"/>
      <c r="J121" s="495"/>
      <c r="K121" s="188"/>
    </row>
    <row r="122" spans="2:11">
      <c r="B122" s="190" t="s">
        <v>1576</v>
      </c>
      <c r="C122" s="190"/>
      <c r="D122" s="190"/>
      <c r="E122" s="190"/>
      <c r="F122" s="190"/>
      <c r="G122" s="190"/>
      <c r="H122" s="190"/>
      <c r="I122" s="190"/>
      <c r="J122" s="197"/>
      <c r="K122" s="188"/>
    </row>
    <row r="123" spans="2:11">
      <c r="B123" s="189" t="s">
        <v>1577</v>
      </c>
      <c r="C123" s="188"/>
      <c r="D123" s="188"/>
      <c r="E123" s="188"/>
      <c r="F123" s="188"/>
      <c r="G123" s="188"/>
      <c r="H123" s="188"/>
      <c r="I123" s="188"/>
      <c r="J123" s="188"/>
      <c r="K123" s="188"/>
    </row>
    <row r="125" spans="2:11">
      <c r="B125" s="188"/>
      <c r="C125" s="189" t="s">
        <v>1578</v>
      </c>
      <c r="D125" s="188"/>
      <c r="E125" s="188"/>
      <c r="F125" s="188"/>
      <c r="G125" s="188"/>
      <c r="H125" s="188"/>
      <c r="I125" s="188"/>
      <c r="J125" s="188"/>
      <c r="K125" s="188"/>
    </row>
    <row r="126" spans="2:11">
      <c r="B126" s="188"/>
      <c r="C126" s="189"/>
      <c r="D126" s="188"/>
      <c r="E126" s="188"/>
      <c r="F126" s="188"/>
      <c r="G126" s="188"/>
      <c r="H126" s="188"/>
      <c r="I126" s="188"/>
      <c r="J126" s="188"/>
      <c r="K126" s="188"/>
    </row>
    <row r="127" spans="2:11">
      <c r="B127" s="188"/>
      <c r="C127" s="188" t="s">
        <v>1542</v>
      </c>
      <c r="D127" s="188">
        <v>401</v>
      </c>
      <c r="E127" s="188"/>
      <c r="F127" s="188">
        <v>119</v>
      </c>
      <c r="G127" s="188"/>
      <c r="H127" s="188"/>
      <c r="I127" s="188"/>
      <c r="J127" s="188"/>
      <c r="K127" s="188"/>
    </row>
    <row r="128" spans="2:11">
      <c r="B128" s="188"/>
      <c r="C128" s="188" t="s">
        <v>1565</v>
      </c>
      <c r="D128" s="188"/>
      <c r="E128" s="188"/>
      <c r="F128" s="188">
        <v>100</v>
      </c>
      <c r="G128" s="188"/>
      <c r="H128" s="188"/>
      <c r="I128" s="188"/>
      <c r="J128" s="188"/>
      <c r="K128" s="188"/>
    </row>
    <row r="129" spans="2:11">
      <c r="B129" s="188"/>
      <c r="C129" s="191">
        <v>4426</v>
      </c>
      <c r="D129" s="188"/>
      <c r="E129" s="188"/>
      <c r="F129" s="188">
        <v>19</v>
      </c>
      <c r="G129" s="188"/>
      <c r="H129" s="188"/>
      <c r="I129" s="188"/>
      <c r="J129" s="188"/>
      <c r="K129" s="188"/>
    </row>
    <row r="130" spans="2:11">
      <c r="B130" s="188"/>
      <c r="C130" s="191"/>
      <c r="D130" s="188"/>
      <c r="E130" s="188"/>
      <c r="F130" s="188"/>
      <c r="G130" s="188"/>
      <c r="H130" s="188"/>
      <c r="I130" s="188"/>
      <c r="J130" s="188"/>
      <c r="K130" s="188"/>
    </row>
    <row r="131" spans="2:11">
      <c r="B131" s="188"/>
      <c r="C131" s="191">
        <v>635</v>
      </c>
      <c r="D131" s="188">
        <v>4426</v>
      </c>
      <c r="E131" s="188"/>
      <c r="F131" s="188">
        <v>19</v>
      </c>
      <c r="G131" s="188"/>
      <c r="H131" s="188"/>
      <c r="I131" s="188"/>
      <c r="J131" s="188"/>
      <c r="K131" s="188"/>
    </row>
    <row r="133" spans="2:11">
      <c r="B133" s="189" t="s">
        <v>1544</v>
      </c>
      <c r="C133" s="189" t="s">
        <v>1545</v>
      </c>
      <c r="D133" s="192" t="s">
        <v>92</v>
      </c>
      <c r="E133" s="189" t="s">
        <v>1546</v>
      </c>
      <c r="F133" s="189" t="s">
        <v>1547</v>
      </c>
      <c r="G133" s="189" t="s">
        <v>1548</v>
      </c>
      <c r="H133" s="189" t="s">
        <v>1549</v>
      </c>
      <c r="I133" s="189" t="s">
        <v>1579</v>
      </c>
      <c r="J133" s="189" t="s">
        <v>1580</v>
      </c>
      <c r="K133" s="188"/>
    </row>
    <row r="134" spans="2:11">
      <c r="B134" s="193">
        <v>12357</v>
      </c>
      <c r="C134" s="193">
        <v>2024103132</v>
      </c>
      <c r="D134" s="191">
        <v>401</v>
      </c>
      <c r="E134" s="191" t="s">
        <v>1563</v>
      </c>
      <c r="F134" s="188"/>
      <c r="G134" s="188">
        <v>119</v>
      </c>
      <c r="H134" s="193" t="s">
        <v>1581</v>
      </c>
      <c r="I134" s="193" t="s">
        <v>1582</v>
      </c>
      <c r="J134" s="193">
        <v>0</v>
      </c>
      <c r="K134" s="188"/>
    </row>
    <row r="135" spans="2:11">
      <c r="B135" s="193">
        <v>12357</v>
      </c>
      <c r="C135" s="193">
        <v>2024103133</v>
      </c>
      <c r="D135" s="191" t="s">
        <v>1543</v>
      </c>
      <c r="E135" s="191">
        <v>0</v>
      </c>
      <c r="F135" s="188">
        <v>100</v>
      </c>
      <c r="G135" s="188"/>
      <c r="H135" s="188">
        <v>300</v>
      </c>
      <c r="I135" s="188">
        <v>351101</v>
      </c>
      <c r="J135" s="193">
        <v>16</v>
      </c>
      <c r="K135" s="188"/>
    </row>
    <row r="136" spans="2:11">
      <c r="B136" s="193">
        <v>12357</v>
      </c>
      <c r="C136" s="193">
        <v>2024103134</v>
      </c>
      <c r="D136" s="191">
        <v>4426</v>
      </c>
      <c r="E136" s="191" t="s">
        <v>1563</v>
      </c>
      <c r="F136" s="188">
        <v>19</v>
      </c>
      <c r="G136" s="188"/>
      <c r="H136" s="193" t="s">
        <v>1581</v>
      </c>
      <c r="I136" s="193" t="s">
        <v>1582</v>
      </c>
      <c r="J136" s="193">
        <v>0</v>
      </c>
      <c r="K136" s="188"/>
    </row>
    <row r="137" spans="2:11">
      <c r="B137" s="193">
        <v>12357</v>
      </c>
      <c r="C137" s="193">
        <v>2024103135</v>
      </c>
      <c r="D137" s="191">
        <v>635</v>
      </c>
      <c r="E137" s="191">
        <v>0</v>
      </c>
      <c r="F137" s="188">
        <v>19</v>
      </c>
      <c r="G137" s="188"/>
      <c r="H137" s="188">
        <v>300</v>
      </c>
      <c r="I137" s="188">
        <v>351101</v>
      </c>
      <c r="J137" s="193">
        <v>3</v>
      </c>
      <c r="K137" s="188"/>
    </row>
    <row r="138" spans="2:11">
      <c r="B138" s="193">
        <v>12357</v>
      </c>
      <c r="C138" s="193">
        <v>2024103136</v>
      </c>
      <c r="D138" s="191">
        <v>4426</v>
      </c>
      <c r="E138" s="191" t="s">
        <v>1563</v>
      </c>
      <c r="F138" s="188"/>
      <c r="G138" s="188">
        <v>19</v>
      </c>
      <c r="H138" s="193" t="s">
        <v>1581</v>
      </c>
      <c r="I138" s="193" t="s">
        <v>1582</v>
      </c>
      <c r="J138" s="193">
        <v>0</v>
      </c>
      <c r="K138" s="188"/>
    </row>
    <row r="140" spans="2:11">
      <c r="B140" s="188"/>
      <c r="C140" s="189" t="s">
        <v>1583</v>
      </c>
      <c r="D140" s="188"/>
      <c r="E140" s="188"/>
      <c r="F140" s="188"/>
      <c r="G140" s="188"/>
      <c r="H140" s="188"/>
      <c r="I140" s="188"/>
      <c r="J140" s="188"/>
      <c r="K140" s="188"/>
    </row>
    <row r="142" spans="2:11">
      <c r="B142" s="188"/>
      <c r="C142" s="188" t="s">
        <v>1543</v>
      </c>
      <c r="D142" s="188">
        <v>401</v>
      </c>
      <c r="E142" s="188"/>
      <c r="F142" s="188">
        <v>119</v>
      </c>
      <c r="G142" s="188"/>
      <c r="H142" s="188"/>
      <c r="I142" s="188"/>
      <c r="J142" s="188"/>
      <c r="K142" s="188"/>
    </row>
    <row r="144" spans="2:11">
      <c r="B144" s="189" t="s">
        <v>1544</v>
      </c>
      <c r="C144" s="189" t="s">
        <v>1545</v>
      </c>
      <c r="D144" s="192" t="s">
        <v>92</v>
      </c>
      <c r="E144" s="189" t="s">
        <v>1546</v>
      </c>
      <c r="F144" s="189" t="s">
        <v>1547</v>
      </c>
      <c r="G144" s="189" t="s">
        <v>1548</v>
      </c>
      <c r="H144" s="189" t="s">
        <v>1549</v>
      </c>
      <c r="I144" s="189" t="s">
        <v>1550</v>
      </c>
      <c r="J144" s="189" t="s">
        <v>1551</v>
      </c>
      <c r="K144" s="188"/>
    </row>
    <row r="145" spans="2:11">
      <c r="B145" s="188">
        <v>12358</v>
      </c>
      <c r="C145" s="188">
        <v>2024103137</v>
      </c>
      <c r="D145" s="191">
        <v>401</v>
      </c>
      <c r="E145" s="191" t="s">
        <v>1563</v>
      </c>
      <c r="F145" s="188"/>
      <c r="G145" s="188">
        <v>119</v>
      </c>
      <c r="H145" s="193" t="s">
        <v>1581</v>
      </c>
      <c r="I145" s="193" t="s">
        <v>1582</v>
      </c>
      <c r="J145" s="188">
        <v>0</v>
      </c>
      <c r="K145" s="188"/>
    </row>
    <row r="146" spans="2:11">
      <c r="B146" s="188">
        <v>12358</v>
      </c>
      <c r="C146" s="188">
        <v>2024103138</v>
      </c>
      <c r="D146" s="191" t="s">
        <v>1543</v>
      </c>
      <c r="E146" s="191">
        <v>0</v>
      </c>
      <c r="F146" s="188">
        <v>119</v>
      </c>
      <c r="G146" s="188"/>
      <c r="H146" s="188">
        <v>300</v>
      </c>
      <c r="I146" s="188">
        <v>351101</v>
      </c>
      <c r="J146" s="188">
        <v>19</v>
      </c>
    </row>
    <row r="150" spans="2:11">
      <c r="B150" s="188"/>
      <c r="C150" s="188" t="s">
        <v>1584</v>
      </c>
      <c r="D150" s="188"/>
      <c r="E150" s="188"/>
      <c r="F150" s="188"/>
      <c r="G150" s="188"/>
      <c r="H150" s="188"/>
      <c r="I150" s="188"/>
      <c r="J150" s="188"/>
    </row>
  </sheetData>
  <mergeCells count="1">
    <mergeCell ref="B121:J121"/>
  </mergeCells>
  <hyperlinks>
    <hyperlink ref="A1" r:id="rId1" display="https://static.anaf.ro/static/10/Anaf/Informatii_R/cazuri_de_utilizare_recomandari.xlsx" xr:uid="{D0C373BE-5FAA-4D52-8943-5551B53B8BF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290D-3965-4A96-B602-46D98A26368C}">
  <dimension ref="A1:M970"/>
  <sheetViews>
    <sheetView zoomScaleNormal="100" workbookViewId="0">
      <selection activeCell="I1" sqref="I1:I1048576"/>
    </sheetView>
  </sheetViews>
  <sheetFormatPr defaultRowHeight="16.25" customHeight="1"/>
  <cols>
    <col min="1" max="4" width="11.08984375" customWidth="1"/>
    <col min="5" max="5" width="17.08984375" customWidth="1"/>
    <col min="6" max="6" width="11.54296875" customWidth="1"/>
    <col min="7" max="7" width="10.6328125" customWidth="1"/>
    <col min="8" max="8" width="67.1796875" style="42" customWidth="1"/>
    <col min="9" max="9" width="22.453125" style="42" hidden="1" customWidth="1"/>
    <col min="10" max="10" width="14.6328125" customWidth="1"/>
    <col min="11" max="11" width="17.453125" customWidth="1"/>
  </cols>
  <sheetData>
    <row r="1" spans="1:11" ht="16.25" customHeight="1">
      <c r="A1" s="132" t="s">
        <v>859</v>
      </c>
      <c r="B1" s="133" t="s">
        <v>860</v>
      </c>
      <c r="C1" s="134" t="s">
        <v>861</v>
      </c>
      <c r="D1" s="134" t="s">
        <v>862</v>
      </c>
      <c r="E1" s="135" t="s">
        <v>863</v>
      </c>
      <c r="F1" s="135" t="s">
        <v>864</v>
      </c>
      <c r="G1" s="135" t="s">
        <v>865</v>
      </c>
      <c r="H1" s="401" t="s">
        <v>866</v>
      </c>
      <c r="I1" s="402" t="s">
        <v>867</v>
      </c>
      <c r="J1" s="135" t="s">
        <v>868</v>
      </c>
      <c r="K1" s="136" t="s">
        <v>869</v>
      </c>
    </row>
    <row r="2" spans="1:11" ht="16.25" customHeight="1">
      <c r="A2" s="236">
        <v>1</v>
      </c>
      <c r="B2" s="236"/>
      <c r="C2" s="236"/>
      <c r="D2" s="236"/>
      <c r="E2" s="237">
        <v>310301</v>
      </c>
      <c r="F2" s="238"/>
      <c r="G2" s="239" t="s">
        <v>870</v>
      </c>
      <c r="H2" s="280" t="s">
        <v>0</v>
      </c>
      <c r="I2" s="403" t="s">
        <v>871</v>
      </c>
      <c r="J2" s="240">
        <v>0</v>
      </c>
      <c r="K2" s="145" t="s">
        <v>872</v>
      </c>
    </row>
    <row r="3" spans="1:11" ht="16.25" customHeight="1">
      <c r="A3" s="241">
        <v>2</v>
      </c>
      <c r="B3" s="241"/>
      <c r="C3" s="241"/>
      <c r="D3" s="241"/>
      <c r="E3" s="242">
        <v>310302</v>
      </c>
      <c r="F3" s="238"/>
      <c r="G3" s="239" t="s">
        <v>873</v>
      </c>
      <c r="H3" s="284" t="s">
        <v>874</v>
      </c>
      <c r="I3" s="403" t="s">
        <v>875</v>
      </c>
      <c r="J3" s="243">
        <v>0</v>
      </c>
      <c r="K3" s="145" t="s">
        <v>872</v>
      </c>
    </row>
    <row r="4" spans="1:11" ht="16.25" customHeight="1">
      <c r="A4" s="241">
        <v>3</v>
      </c>
      <c r="B4" s="241"/>
      <c r="C4" s="241"/>
      <c r="D4" s="241"/>
      <c r="E4" s="242">
        <v>310303</v>
      </c>
      <c r="F4" s="238"/>
      <c r="G4" s="239" t="s">
        <v>876</v>
      </c>
      <c r="H4" s="284" t="s">
        <v>877</v>
      </c>
      <c r="I4" s="404" t="s">
        <v>878</v>
      </c>
      <c r="J4" s="243">
        <v>0</v>
      </c>
      <c r="K4" s="145" t="s">
        <v>872</v>
      </c>
    </row>
    <row r="5" spans="1:11" ht="16.25" customHeight="1">
      <c r="A5" s="241">
        <v>3</v>
      </c>
      <c r="B5" s="241"/>
      <c r="C5" s="241"/>
      <c r="D5" s="241"/>
      <c r="E5" s="242">
        <v>310304</v>
      </c>
      <c r="F5" s="238"/>
      <c r="G5" s="239" t="s">
        <v>879</v>
      </c>
      <c r="H5" s="284" t="s">
        <v>880</v>
      </c>
      <c r="I5" s="404" t="s">
        <v>881</v>
      </c>
      <c r="J5" s="243">
        <v>0</v>
      </c>
      <c r="K5" s="145" t="s">
        <v>872</v>
      </c>
    </row>
    <row r="6" spans="1:11" ht="16.25" customHeight="1">
      <c r="A6" s="241">
        <v>3</v>
      </c>
      <c r="B6" s="241"/>
      <c r="C6" s="241"/>
      <c r="D6" s="241"/>
      <c r="E6" s="242">
        <v>310305</v>
      </c>
      <c r="F6" s="238"/>
      <c r="G6" s="239" t="s">
        <v>882</v>
      </c>
      <c r="H6" s="284" t="s">
        <v>883</v>
      </c>
      <c r="I6" s="404" t="s">
        <v>884</v>
      </c>
      <c r="J6" s="243">
        <v>0</v>
      </c>
      <c r="K6" s="145" t="s">
        <v>872</v>
      </c>
    </row>
    <row r="7" spans="1:11" ht="16.25" customHeight="1">
      <c r="A7" s="241">
        <v>3</v>
      </c>
      <c r="B7" s="241"/>
      <c r="C7" s="241"/>
      <c r="D7" s="241"/>
      <c r="E7" s="242">
        <v>310306</v>
      </c>
      <c r="F7" s="238"/>
      <c r="G7" s="239" t="s">
        <v>885</v>
      </c>
      <c r="H7" s="284" t="s">
        <v>886</v>
      </c>
      <c r="I7" s="404" t="s">
        <v>887</v>
      </c>
      <c r="J7" s="243">
        <v>0</v>
      </c>
      <c r="K7" s="145" t="s">
        <v>872</v>
      </c>
    </row>
    <row r="8" spans="1:11" ht="16.25" customHeight="1">
      <c r="A8" s="241" t="s">
        <v>888</v>
      </c>
      <c r="B8" s="241"/>
      <c r="C8" s="241"/>
      <c r="D8" s="241"/>
      <c r="E8" s="242">
        <v>310307</v>
      </c>
      <c r="F8" s="238"/>
      <c r="G8" s="239" t="s">
        <v>889</v>
      </c>
      <c r="H8" s="284" t="s">
        <v>890</v>
      </c>
      <c r="I8" s="404" t="s">
        <v>891</v>
      </c>
      <c r="J8" s="243">
        <v>0</v>
      </c>
      <c r="K8" s="145" t="s">
        <v>872</v>
      </c>
    </row>
    <row r="9" spans="1:11" ht="16.25" customHeight="1">
      <c r="A9" s="241">
        <v>4</v>
      </c>
      <c r="B9" s="241"/>
      <c r="C9" s="241"/>
      <c r="D9" s="241"/>
      <c r="E9" s="242">
        <v>310308</v>
      </c>
      <c r="F9" s="238"/>
      <c r="G9" s="239" t="s">
        <v>892</v>
      </c>
      <c r="H9" s="284" t="s">
        <v>893</v>
      </c>
      <c r="I9" s="404" t="s">
        <v>894</v>
      </c>
      <c r="J9" s="243">
        <v>0</v>
      </c>
      <c r="K9" s="145" t="s">
        <v>872</v>
      </c>
    </row>
    <row r="10" spans="1:11" ht="16.25" customHeight="1">
      <c r="A10" s="241">
        <v>9.1</v>
      </c>
      <c r="B10" s="241"/>
      <c r="C10" s="241"/>
      <c r="D10" s="241"/>
      <c r="E10" s="242">
        <v>310309</v>
      </c>
      <c r="F10" s="238"/>
      <c r="G10" s="239" t="s">
        <v>895</v>
      </c>
      <c r="H10" s="284" t="s">
        <v>896</v>
      </c>
      <c r="I10" s="404" t="s">
        <v>897</v>
      </c>
      <c r="J10" s="243">
        <v>19</v>
      </c>
      <c r="K10" s="145" t="s">
        <v>872</v>
      </c>
    </row>
    <row r="11" spans="1:11" ht="16.25" customHeight="1">
      <c r="A11" s="241">
        <v>10.1</v>
      </c>
      <c r="B11" s="241"/>
      <c r="C11" s="241"/>
      <c r="D11" s="241"/>
      <c r="E11" s="242">
        <v>310310</v>
      </c>
      <c r="F11" s="238"/>
      <c r="G11" s="239" t="s">
        <v>898</v>
      </c>
      <c r="H11" s="284" t="s">
        <v>899</v>
      </c>
      <c r="I11" s="404" t="s">
        <v>900</v>
      </c>
      <c r="J11" s="243">
        <v>9</v>
      </c>
      <c r="K11" s="145" t="s">
        <v>872</v>
      </c>
    </row>
    <row r="12" spans="1:11" ht="16.25" customHeight="1">
      <c r="A12" s="231">
        <v>11.1</v>
      </c>
      <c r="B12" s="214"/>
      <c r="C12" s="214"/>
      <c r="D12" s="214"/>
      <c r="E12" s="357">
        <v>310311</v>
      </c>
      <c r="F12" s="358"/>
      <c r="G12" s="359" t="s">
        <v>901</v>
      </c>
      <c r="H12" s="405" t="s">
        <v>902</v>
      </c>
      <c r="I12" s="307" t="s">
        <v>903</v>
      </c>
      <c r="J12" s="317">
        <v>5</v>
      </c>
      <c r="K12" s="145" t="s">
        <v>872</v>
      </c>
    </row>
    <row r="13" spans="1:11" ht="16.25" customHeight="1">
      <c r="A13" s="231">
        <v>13</v>
      </c>
      <c r="B13" s="214"/>
      <c r="C13" s="214"/>
      <c r="D13" s="214"/>
      <c r="E13" s="357">
        <v>310312</v>
      </c>
      <c r="F13" s="358"/>
      <c r="G13" s="359" t="s">
        <v>904</v>
      </c>
      <c r="H13" s="405" t="s">
        <v>905</v>
      </c>
      <c r="I13" s="307" t="s">
        <v>906</v>
      </c>
      <c r="J13" s="317">
        <v>0</v>
      </c>
      <c r="K13" s="145" t="s">
        <v>872</v>
      </c>
    </row>
    <row r="14" spans="1:11" ht="16.25" customHeight="1">
      <c r="A14" s="231">
        <v>14</v>
      </c>
      <c r="B14" s="214"/>
      <c r="C14" s="214"/>
      <c r="D14" s="214"/>
      <c r="E14" s="357">
        <v>310313</v>
      </c>
      <c r="F14" s="358"/>
      <c r="G14" s="359" t="s">
        <v>907</v>
      </c>
      <c r="H14" s="405" t="s">
        <v>908</v>
      </c>
      <c r="I14" s="307" t="s">
        <v>909</v>
      </c>
      <c r="J14" s="317">
        <v>0</v>
      </c>
      <c r="K14" s="145" t="s">
        <v>872</v>
      </c>
    </row>
    <row r="15" spans="1:11" ht="16.25" customHeight="1">
      <c r="A15" s="231">
        <v>14</v>
      </c>
      <c r="B15" s="214"/>
      <c r="C15" s="214"/>
      <c r="D15" s="214"/>
      <c r="E15" s="357">
        <v>310314</v>
      </c>
      <c r="F15" s="358"/>
      <c r="G15" s="359" t="s">
        <v>910</v>
      </c>
      <c r="H15" s="405" t="s">
        <v>911</v>
      </c>
      <c r="I15" s="307" t="s">
        <v>912</v>
      </c>
      <c r="J15" s="317">
        <v>0</v>
      </c>
      <c r="K15" s="145" t="s">
        <v>872</v>
      </c>
    </row>
    <row r="16" spans="1:11" ht="16.25" customHeight="1">
      <c r="A16" s="231">
        <v>16</v>
      </c>
      <c r="B16" s="214"/>
      <c r="C16" s="214"/>
      <c r="D16" s="214"/>
      <c r="E16" s="357">
        <v>310315</v>
      </c>
      <c r="F16" s="358"/>
      <c r="G16" s="359" t="s">
        <v>924</v>
      </c>
      <c r="H16" s="405" t="s">
        <v>925</v>
      </c>
      <c r="I16" s="307" t="s">
        <v>926</v>
      </c>
      <c r="J16" s="317">
        <v>24</v>
      </c>
      <c r="K16" s="145" t="s">
        <v>872</v>
      </c>
    </row>
    <row r="17" spans="1:11" ht="16.25" customHeight="1">
      <c r="A17" s="231">
        <v>16</v>
      </c>
      <c r="B17" s="214"/>
      <c r="C17" s="214"/>
      <c r="D17" s="214"/>
      <c r="E17" s="357">
        <v>310316</v>
      </c>
      <c r="F17" s="358"/>
      <c r="G17" s="359" t="s">
        <v>927</v>
      </c>
      <c r="H17" s="405" t="s">
        <v>928</v>
      </c>
      <c r="I17" s="307" t="s">
        <v>929</v>
      </c>
      <c r="J17" s="317">
        <v>20</v>
      </c>
      <c r="K17" s="145" t="s">
        <v>872</v>
      </c>
    </row>
    <row r="18" spans="1:11" ht="16.25" customHeight="1">
      <c r="A18" s="231">
        <v>16</v>
      </c>
      <c r="B18" s="214"/>
      <c r="C18" s="214"/>
      <c r="D18" s="214"/>
      <c r="E18" s="357">
        <v>310317</v>
      </c>
      <c r="F18" s="358"/>
      <c r="G18" s="359" t="s">
        <v>930</v>
      </c>
      <c r="H18" s="405" t="s">
        <v>931</v>
      </c>
      <c r="I18" s="307" t="s">
        <v>932</v>
      </c>
      <c r="J18" s="317">
        <v>19</v>
      </c>
      <c r="K18" s="145" t="s">
        <v>872</v>
      </c>
    </row>
    <row r="19" spans="1:11" ht="16.25" customHeight="1">
      <c r="A19" s="231">
        <v>16</v>
      </c>
      <c r="B19" s="214"/>
      <c r="C19" s="214"/>
      <c r="D19" s="214"/>
      <c r="E19" s="357">
        <v>310318</v>
      </c>
      <c r="F19" s="358"/>
      <c r="G19" s="359" t="s">
        <v>933</v>
      </c>
      <c r="H19" s="405" t="s">
        <v>934</v>
      </c>
      <c r="I19" s="307" t="s">
        <v>935</v>
      </c>
      <c r="J19" s="317">
        <v>9</v>
      </c>
      <c r="K19" s="145" t="s">
        <v>872</v>
      </c>
    </row>
    <row r="20" spans="1:11" ht="16.25" customHeight="1">
      <c r="A20" s="231">
        <v>16</v>
      </c>
      <c r="B20" s="214"/>
      <c r="C20" s="214"/>
      <c r="D20" s="214"/>
      <c r="E20" s="357">
        <v>310319</v>
      </c>
      <c r="F20" s="358"/>
      <c r="G20" s="359" t="s">
        <v>936</v>
      </c>
      <c r="H20" s="405" t="s">
        <v>937</v>
      </c>
      <c r="I20" s="306" t="s">
        <v>938</v>
      </c>
      <c r="J20" s="317">
        <v>5</v>
      </c>
      <c r="K20" s="145" t="s">
        <v>872</v>
      </c>
    </row>
    <row r="21" spans="1:11" ht="16.25" customHeight="1">
      <c r="A21" s="231">
        <v>17</v>
      </c>
      <c r="B21" s="214"/>
      <c r="C21" s="214"/>
      <c r="D21" s="214"/>
      <c r="E21" s="357">
        <v>310320</v>
      </c>
      <c r="F21" s="358"/>
      <c r="G21" s="359" t="s">
        <v>939</v>
      </c>
      <c r="H21" s="405" t="s">
        <v>940</v>
      </c>
      <c r="I21" s="406" t="s">
        <v>941</v>
      </c>
      <c r="J21" s="317">
        <v>19</v>
      </c>
      <c r="K21" s="145" t="s">
        <v>872</v>
      </c>
    </row>
    <row r="22" spans="1:11" ht="16.25" customHeight="1">
      <c r="A22" s="231">
        <v>18</v>
      </c>
      <c r="B22" s="214"/>
      <c r="C22" s="214"/>
      <c r="D22" s="214"/>
      <c r="E22" s="357">
        <v>310321</v>
      </c>
      <c r="F22" s="358"/>
      <c r="G22" s="359" t="s">
        <v>942</v>
      </c>
      <c r="H22" s="405" t="s">
        <v>943</v>
      </c>
      <c r="I22" s="307" t="s">
        <v>944</v>
      </c>
      <c r="J22" s="317">
        <v>19</v>
      </c>
      <c r="K22" s="145" t="s">
        <v>872</v>
      </c>
    </row>
    <row r="23" spans="1:11" ht="16.25" customHeight="1">
      <c r="A23" s="231"/>
      <c r="B23" s="214"/>
      <c r="C23" s="214"/>
      <c r="D23" s="214"/>
      <c r="E23" s="357">
        <v>310322</v>
      </c>
      <c r="F23" s="358"/>
      <c r="G23" s="359" t="s">
        <v>945</v>
      </c>
      <c r="H23" s="405" t="s">
        <v>946</v>
      </c>
      <c r="I23" s="307" t="s">
        <v>947</v>
      </c>
      <c r="J23" s="317">
        <v>19</v>
      </c>
      <c r="K23" s="145" t="s">
        <v>872</v>
      </c>
    </row>
    <row r="24" spans="1:11" ht="16.25" customHeight="1">
      <c r="A24" s="231"/>
      <c r="B24" s="214"/>
      <c r="C24" s="214">
        <v>1</v>
      </c>
      <c r="D24" s="214"/>
      <c r="E24" s="357">
        <v>310323</v>
      </c>
      <c r="F24" s="358"/>
      <c r="G24" s="359" t="s">
        <v>950</v>
      </c>
      <c r="H24" s="405" t="s">
        <v>951</v>
      </c>
      <c r="I24" s="307" t="s">
        <v>952</v>
      </c>
      <c r="J24" s="317">
        <v>24</v>
      </c>
      <c r="K24" s="145" t="s">
        <v>872</v>
      </c>
    </row>
    <row r="25" spans="1:11" ht="16.25" customHeight="1">
      <c r="A25" s="231"/>
      <c r="B25" s="214"/>
      <c r="C25" s="214"/>
      <c r="D25" s="214"/>
      <c r="E25" s="357">
        <v>310324</v>
      </c>
      <c r="F25" s="358"/>
      <c r="G25" s="359" t="s">
        <v>953</v>
      </c>
      <c r="H25" s="405" t="s">
        <v>954</v>
      </c>
      <c r="I25" s="307" t="s">
        <v>955</v>
      </c>
      <c r="J25" s="317">
        <v>0</v>
      </c>
      <c r="K25" s="145" t="s">
        <v>872</v>
      </c>
    </row>
    <row r="26" spans="1:11" ht="16.25" customHeight="1">
      <c r="A26" s="231"/>
      <c r="B26" s="214"/>
      <c r="C26" s="214"/>
      <c r="D26" s="214"/>
      <c r="E26" s="357">
        <v>310325</v>
      </c>
      <c r="F26" s="358"/>
      <c r="G26" s="359" t="s">
        <v>956</v>
      </c>
      <c r="H26" s="405" t="s">
        <v>957</v>
      </c>
      <c r="I26" s="307" t="s">
        <v>958</v>
      </c>
      <c r="J26" s="317">
        <v>0</v>
      </c>
      <c r="K26" s="145" t="s">
        <v>872</v>
      </c>
    </row>
    <row r="27" spans="1:11" ht="16.25" customHeight="1">
      <c r="A27" s="231">
        <v>15</v>
      </c>
      <c r="B27" s="214"/>
      <c r="C27" s="214"/>
      <c r="D27" s="214"/>
      <c r="E27" s="357">
        <v>310326</v>
      </c>
      <c r="F27" s="358"/>
      <c r="G27" s="359" t="s">
        <v>919</v>
      </c>
      <c r="H27" s="405" t="s">
        <v>920</v>
      </c>
      <c r="I27" s="307" t="s">
        <v>921</v>
      </c>
      <c r="J27" s="317">
        <v>0</v>
      </c>
      <c r="K27" s="145" t="s">
        <v>872</v>
      </c>
    </row>
    <row r="28" spans="1:11" ht="16.25" customHeight="1">
      <c r="A28" s="231"/>
      <c r="B28" s="214"/>
      <c r="C28" s="214"/>
      <c r="D28" s="214"/>
      <c r="E28" s="357">
        <v>310327</v>
      </c>
      <c r="F28" s="358"/>
      <c r="G28" s="359" t="s">
        <v>919</v>
      </c>
      <c r="H28" s="405" t="s">
        <v>922</v>
      </c>
      <c r="I28" s="307" t="s">
        <v>923</v>
      </c>
      <c r="J28" s="317">
        <v>0</v>
      </c>
      <c r="K28" s="145" t="s">
        <v>872</v>
      </c>
    </row>
    <row r="29" spans="1:11" ht="16.25" customHeight="1">
      <c r="A29" s="231">
        <v>17</v>
      </c>
      <c r="B29" s="214"/>
      <c r="C29" s="214"/>
      <c r="D29" s="214"/>
      <c r="E29" s="357">
        <v>310328</v>
      </c>
      <c r="F29" s="358"/>
      <c r="G29" s="359" t="s">
        <v>939</v>
      </c>
      <c r="H29" s="405" t="s">
        <v>940</v>
      </c>
      <c r="I29" s="307" t="s">
        <v>941</v>
      </c>
      <c r="J29" s="317">
        <v>5</v>
      </c>
      <c r="K29" s="145" t="s">
        <v>872</v>
      </c>
    </row>
    <row r="30" spans="1:11" ht="16.25" customHeight="1">
      <c r="A30" s="231">
        <v>18</v>
      </c>
      <c r="B30" s="214"/>
      <c r="C30" s="214"/>
      <c r="D30" s="214"/>
      <c r="E30" s="357">
        <v>310329</v>
      </c>
      <c r="F30" s="358"/>
      <c r="G30" s="359" t="s">
        <v>942</v>
      </c>
      <c r="H30" s="405" t="s">
        <v>943</v>
      </c>
      <c r="I30" s="307" t="s">
        <v>944</v>
      </c>
      <c r="J30" s="317">
        <v>5</v>
      </c>
      <c r="K30" s="145" t="s">
        <v>872</v>
      </c>
    </row>
    <row r="31" spans="1:11" ht="16.25" customHeight="1">
      <c r="A31" s="231"/>
      <c r="B31" s="214"/>
      <c r="C31" s="214">
        <v>1</v>
      </c>
      <c r="D31" s="214"/>
      <c r="E31" s="357">
        <v>310330</v>
      </c>
      <c r="F31" s="358"/>
      <c r="G31" s="359" t="s">
        <v>950</v>
      </c>
      <c r="H31" s="405" t="s">
        <v>951</v>
      </c>
      <c r="I31" s="307" t="s">
        <v>952</v>
      </c>
      <c r="J31" s="317">
        <v>20</v>
      </c>
      <c r="K31" s="145" t="s">
        <v>872</v>
      </c>
    </row>
    <row r="32" spans="1:11" ht="16.25" customHeight="1">
      <c r="A32" s="231"/>
      <c r="B32" s="214"/>
      <c r="C32" s="214">
        <v>1</v>
      </c>
      <c r="D32" s="214"/>
      <c r="E32" s="357">
        <v>310331</v>
      </c>
      <c r="F32" s="358"/>
      <c r="G32" s="359" t="s">
        <v>950</v>
      </c>
      <c r="H32" s="405" t="s">
        <v>951</v>
      </c>
      <c r="I32" s="307" t="s">
        <v>952</v>
      </c>
      <c r="J32" s="317">
        <v>19</v>
      </c>
      <c r="K32" s="145" t="s">
        <v>872</v>
      </c>
    </row>
    <row r="33" spans="1:11" ht="16.25" customHeight="1">
      <c r="A33" s="231"/>
      <c r="B33" s="214"/>
      <c r="C33" s="214">
        <v>1</v>
      </c>
      <c r="D33" s="214"/>
      <c r="E33" s="357">
        <v>310332</v>
      </c>
      <c r="F33" s="358"/>
      <c r="G33" s="359" t="s">
        <v>950</v>
      </c>
      <c r="H33" s="405" t="s">
        <v>951</v>
      </c>
      <c r="I33" s="307" t="s">
        <v>952</v>
      </c>
      <c r="J33" s="317">
        <v>9</v>
      </c>
      <c r="K33" s="145" t="s">
        <v>872</v>
      </c>
    </row>
    <row r="34" spans="1:11" ht="16.25" customHeight="1">
      <c r="A34" s="231"/>
      <c r="B34" s="214"/>
      <c r="C34" s="214">
        <v>1</v>
      </c>
      <c r="D34" s="214"/>
      <c r="E34" s="357">
        <v>310333</v>
      </c>
      <c r="F34" s="358"/>
      <c r="G34" s="359" t="s">
        <v>950</v>
      </c>
      <c r="H34" s="405" t="s">
        <v>951</v>
      </c>
      <c r="I34" s="307" t="s">
        <v>952</v>
      </c>
      <c r="J34" s="317">
        <v>5</v>
      </c>
      <c r="K34" s="145" t="s">
        <v>872</v>
      </c>
    </row>
    <row r="35" spans="1:11" ht="16.25" customHeight="1">
      <c r="A35" s="231"/>
      <c r="B35" s="214"/>
      <c r="C35" s="214">
        <v>1</v>
      </c>
      <c r="D35" s="214"/>
      <c r="E35" s="357">
        <v>310334</v>
      </c>
      <c r="F35" s="358"/>
      <c r="G35" s="359" t="s">
        <v>950</v>
      </c>
      <c r="H35" s="405" t="s">
        <v>951</v>
      </c>
      <c r="I35" s="307" t="s">
        <v>952</v>
      </c>
      <c r="J35" s="317">
        <v>0</v>
      </c>
      <c r="K35" s="145" t="s">
        <v>872</v>
      </c>
    </row>
    <row r="36" spans="1:11" ht="16.25" customHeight="1">
      <c r="A36" s="231"/>
      <c r="B36" s="214"/>
      <c r="C36" s="214"/>
      <c r="D36" s="214"/>
      <c r="E36" s="357">
        <v>310335</v>
      </c>
      <c r="F36" s="358"/>
      <c r="G36" s="359"/>
      <c r="H36" s="405" t="s">
        <v>962</v>
      </c>
      <c r="I36" s="307" t="s">
        <v>963</v>
      </c>
      <c r="J36" s="317">
        <v>19</v>
      </c>
      <c r="K36" s="145" t="s">
        <v>872</v>
      </c>
    </row>
    <row r="37" spans="1:11" ht="16.25" customHeight="1">
      <c r="A37" s="231"/>
      <c r="B37" s="214"/>
      <c r="C37" s="214"/>
      <c r="D37" s="214"/>
      <c r="E37" s="357">
        <v>310336</v>
      </c>
      <c r="F37" s="358"/>
      <c r="G37" s="359"/>
      <c r="H37" s="405" t="s">
        <v>964</v>
      </c>
      <c r="I37" s="307" t="s">
        <v>965</v>
      </c>
      <c r="J37" s="317">
        <v>9</v>
      </c>
      <c r="K37" s="145" t="s">
        <v>872</v>
      </c>
    </row>
    <row r="38" spans="1:11" ht="16.25" customHeight="1">
      <c r="A38" s="231"/>
      <c r="B38" s="214"/>
      <c r="C38" s="214"/>
      <c r="D38" s="214"/>
      <c r="E38" s="357">
        <v>310337</v>
      </c>
      <c r="F38" s="358"/>
      <c r="G38" s="359"/>
      <c r="H38" s="405" t="s">
        <v>966</v>
      </c>
      <c r="I38" s="307" t="s">
        <v>967</v>
      </c>
      <c r="J38" s="317">
        <v>5</v>
      </c>
      <c r="K38" s="145" t="s">
        <v>872</v>
      </c>
    </row>
    <row r="39" spans="1:11" ht="16.25" customHeight="1">
      <c r="A39" s="231"/>
      <c r="B39" s="214"/>
      <c r="C39" s="214"/>
      <c r="D39" s="214"/>
      <c r="E39" s="357">
        <v>310338</v>
      </c>
      <c r="F39" s="358"/>
      <c r="G39" s="359" t="s">
        <v>945</v>
      </c>
      <c r="H39" s="405" t="s">
        <v>948</v>
      </c>
      <c r="I39" s="307" t="s">
        <v>947</v>
      </c>
      <c r="J39" s="317">
        <v>9</v>
      </c>
      <c r="K39" s="145" t="s">
        <v>872</v>
      </c>
    </row>
    <row r="40" spans="1:11" ht="16.25" customHeight="1">
      <c r="A40" s="231"/>
      <c r="B40" s="214"/>
      <c r="C40" s="214"/>
      <c r="D40" s="214"/>
      <c r="E40" s="357">
        <v>310339</v>
      </c>
      <c r="F40" s="358"/>
      <c r="G40" s="359" t="s">
        <v>945</v>
      </c>
      <c r="H40" s="405" t="s">
        <v>949</v>
      </c>
      <c r="I40" s="306" t="s">
        <v>947</v>
      </c>
      <c r="J40" s="317">
        <v>5</v>
      </c>
      <c r="K40" s="145" t="s">
        <v>872</v>
      </c>
    </row>
    <row r="41" spans="1:11" s="137" customFormat="1" ht="16.25" customHeight="1">
      <c r="A41" s="231"/>
      <c r="B41" s="214"/>
      <c r="C41" s="214"/>
      <c r="D41" s="214">
        <v>1</v>
      </c>
      <c r="E41" s="357">
        <v>310340</v>
      </c>
      <c r="F41" s="358"/>
      <c r="G41" s="359"/>
      <c r="H41" s="405" t="s">
        <v>959</v>
      </c>
      <c r="I41" s="307" t="s">
        <v>960</v>
      </c>
      <c r="J41" s="317" t="s">
        <v>961</v>
      </c>
      <c r="K41" s="145" t="s">
        <v>872</v>
      </c>
    </row>
    <row r="42" spans="1:11" ht="16.25" customHeight="1">
      <c r="A42" s="231" t="s">
        <v>913</v>
      </c>
      <c r="B42" s="214"/>
      <c r="C42" s="214"/>
      <c r="D42" s="214"/>
      <c r="E42" s="357">
        <v>310341</v>
      </c>
      <c r="F42" s="358"/>
      <c r="G42" s="359"/>
      <c r="H42" s="405" t="s">
        <v>914</v>
      </c>
      <c r="I42" s="307" t="s">
        <v>915</v>
      </c>
      <c r="J42" s="317">
        <v>0</v>
      </c>
      <c r="K42" s="145" t="s">
        <v>872</v>
      </c>
    </row>
    <row r="43" spans="1:11" ht="16.25" customHeight="1">
      <c r="A43" s="231" t="s">
        <v>916</v>
      </c>
      <c r="B43" s="214"/>
      <c r="C43" s="214"/>
      <c r="D43" s="214"/>
      <c r="E43" s="357">
        <v>310342</v>
      </c>
      <c r="F43" s="358"/>
      <c r="G43" s="359"/>
      <c r="H43" s="405" t="s">
        <v>917</v>
      </c>
      <c r="I43" s="307" t="s">
        <v>918</v>
      </c>
      <c r="J43" s="317">
        <v>0</v>
      </c>
      <c r="K43" s="145" t="s">
        <v>872</v>
      </c>
    </row>
    <row r="44" spans="1:11" ht="16.25" customHeight="1">
      <c r="A44" s="361">
        <v>17</v>
      </c>
      <c r="B44" s="310"/>
      <c r="C44" s="310"/>
      <c r="D44" s="310"/>
      <c r="E44" s="361">
        <v>310343</v>
      </c>
      <c r="F44" s="361"/>
      <c r="G44" s="361" t="s">
        <v>939</v>
      </c>
      <c r="H44" s="407" t="s">
        <v>940</v>
      </c>
      <c r="I44" s="307" t="s">
        <v>941</v>
      </c>
      <c r="J44" s="317">
        <v>9</v>
      </c>
      <c r="K44" s="145" t="s">
        <v>872</v>
      </c>
    </row>
    <row r="45" spans="1:11" ht="16.25" customHeight="1">
      <c r="A45" s="322">
        <v>9</v>
      </c>
      <c r="B45" s="311"/>
      <c r="C45" s="311"/>
      <c r="D45" s="311"/>
      <c r="E45" s="362">
        <v>310344</v>
      </c>
      <c r="F45" s="363"/>
      <c r="G45" s="364" t="s">
        <v>895</v>
      </c>
      <c r="H45" s="408" t="s">
        <v>1711</v>
      </c>
      <c r="I45" s="309" t="s">
        <v>1712</v>
      </c>
      <c r="J45" s="318">
        <v>21</v>
      </c>
      <c r="K45" s="145" t="s">
        <v>872</v>
      </c>
    </row>
    <row r="46" spans="1:11" ht="16.25" customHeight="1">
      <c r="A46" s="322">
        <v>16</v>
      </c>
      <c r="B46" s="311"/>
      <c r="C46" s="311"/>
      <c r="D46" s="311"/>
      <c r="E46" s="362">
        <v>310345</v>
      </c>
      <c r="F46" s="363"/>
      <c r="G46" s="364" t="s">
        <v>930</v>
      </c>
      <c r="H46" s="408" t="s">
        <v>1713</v>
      </c>
      <c r="I46" s="309" t="s">
        <v>1714</v>
      </c>
      <c r="J46" s="318">
        <v>21</v>
      </c>
      <c r="K46" s="145" t="s">
        <v>872</v>
      </c>
    </row>
    <row r="47" spans="1:11" ht="16.25" customHeight="1">
      <c r="A47" s="322">
        <v>17</v>
      </c>
      <c r="B47" s="311"/>
      <c r="C47" s="311"/>
      <c r="D47" s="311"/>
      <c r="E47" s="362">
        <v>310346</v>
      </c>
      <c r="F47" s="363"/>
      <c r="G47" s="364" t="s">
        <v>939</v>
      </c>
      <c r="H47" s="408" t="s">
        <v>940</v>
      </c>
      <c r="I47" s="409" t="s">
        <v>941</v>
      </c>
      <c r="J47" s="318">
        <v>21</v>
      </c>
      <c r="K47" s="145" t="s">
        <v>872</v>
      </c>
    </row>
    <row r="48" spans="1:11" ht="16.25" customHeight="1">
      <c r="A48" s="322">
        <v>18</v>
      </c>
      <c r="B48" s="311"/>
      <c r="C48" s="311"/>
      <c r="D48" s="311"/>
      <c r="E48" s="362">
        <v>310347</v>
      </c>
      <c r="F48" s="363"/>
      <c r="G48" s="364" t="s">
        <v>942</v>
      </c>
      <c r="H48" s="408" t="s">
        <v>943</v>
      </c>
      <c r="I48" s="309" t="s">
        <v>944</v>
      </c>
      <c r="J48" s="318">
        <v>21</v>
      </c>
      <c r="K48" s="145" t="s">
        <v>872</v>
      </c>
    </row>
    <row r="49" spans="1:11" ht="16.25" customHeight="1">
      <c r="A49" s="322"/>
      <c r="B49" s="311"/>
      <c r="C49" s="311"/>
      <c r="D49" s="311"/>
      <c r="E49" s="362">
        <v>310348</v>
      </c>
      <c r="F49" s="363"/>
      <c r="G49" s="364" t="s">
        <v>945</v>
      </c>
      <c r="H49" s="408" t="s">
        <v>1715</v>
      </c>
      <c r="I49" s="309" t="s">
        <v>1716</v>
      </c>
      <c r="J49" s="318">
        <v>21</v>
      </c>
      <c r="K49" s="145" t="s">
        <v>872</v>
      </c>
    </row>
    <row r="50" spans="1:11" ht="16.25" customHeight="1">
      <c r="A50" s="322"/>
      <c r="B50" s="311"/>
      <c r="C50" s="311">
        <v>1</v>
      </c>
      <c r="D50" s="311"/>
      <c r="E50" s="362">
        <v>310349</v>
      </c>
      <c r="F50" s="363"/>
      <c r="G50" s="364" t="s">
        <v>950</v>
      </c>
      <c r="H50" s="408" t="s">
        <v>951</v>
      </c>
      <c r="I50" s="309" t="s">
        <v>952</v>
      </c>
      <c r="J50" s="318">
        <v>21</v>
      </c>
      <c r="K50" s="145" t="s">
        <v>872</v>
      </c>
    </row>
    <row r="51" spans="1:11" ht="16.25" customHeight="1">
      <c r="A51" s="322"/>
      <c r="B51" s="311"/>
      <c r="C51" s="311"/>
      <c r="D51" s="311"/>
      <c r="E51" s="362">
        <v>310350</v>
      </c>
      <c r="F51" s="363"/>
      <c r="G51" s="364"/>
      <c r="H51" s="408" t="s">
        <v>1717</v>
      </c>
      <c r="I51" s="309" t="s">
        <v>1718</v>
      </c>
      <c r="J51" s="318">
        <v>21</v>
      </c>
      <c r="K51" s="145" t="s">
        <v>872</v>
      </c>
    </row>
    <row r="52" spans="1:11" ht="16.25" customHeight="1">
      <c r="A52" s="322">
        <v>10</v>
      </c>
      <c r="B52" s="311"/>
      <c r="C52" s="311"/>
      <c r="D52" s="311"/>
      <c r="E52" s="362">
        <v>310351</v>
      </c>
      <c r="F52" s="363"/>
      <c r="G52" s="364" t="s">
        <v>898</v>
      </c>
      <c r="H52" s="408" t="s">
        <v>1719</v>
      </c>
      <c r="I52" s="309" t="s">
        <v>1720</v>
      </c>
      <c r="J52" s="318">
        <v>11</v>
      </c>
      <c r="K52" s="145" t="s">
        <v>872</v>
      </c>
    </row>
    <row r="53" spans="1:11" ht="16.25" customHeight="1">
      <c r="A53" s="322">
        <v>16</v>
      </c>
      <c r="B53" s="311"/>
      <c r="C53" s="311"/>
      <c r="D53" s="311"/>
      <c r="E53" s="362">
        <v>310352</v>
      </c>
      <c r="F53" s="363"/>
      <c r="G53" s="364" t="s">
        <v>933</v>
      </c>
      <c r="H53" s="408" t="s">
        <v>1721</v>
      </c>
      <c r="I53" s="309" t="s">
        <v>1722</v>
      </c>
      <c r="J53" s="318">
        <v>11</v>
      </c>
      <c r="K53" s="145" t="s">
        <v>872</v>
      </c>
    </row>
    <row r="54" spans="1:11" ht="16.25" customHeight="1">
      <c r="A54" s="322"/>
      <c r="B54" s="311"/>
      <c r="C54" s="311">
        <v>1</v>
      </c>
      <c r="D54" s="311"/>
      <c r="E54" s="362">
        <v>310353</v>
      </c>
      <c r="F54" s="363"/>
      <c r="G54" s="364" t="s">
        <v>950</v>
      </c>
      <c r="H54" s="408" t="s">
        <v>951</v>
      </c>
      <c r="I54" s="309" t="s">
        <v>952</v>
      </c>
      <c r="J54" s="318">
        <v>11</v>
      </c>
      <c r="K54" s="145" t="s">
        <v>872</v>
      </c>
    </row>
    <row r="55" spans="1:11" ht="16.25" customHeight="1">
      <c r="A55" s="322"/>
      <c r="B55" s="311"/>
      <c r="C55" s="311"/>
      <c r="D55" s="311"/>
      <c r="E55" s="362">
        <v>310354</v>
      </c>
      <c r="F55" s="363"/>
      <c r="G55" s="364"/>
      <c r="H55" s="408" t="s">
        <v>1723</v>
      </c>
      <c r="I55" s="309" t="s">
        <v>1724</v>
      </c>
      <c r="J55" s="318">
        <v>11</v>
      </c>
      <c r="K55" s="145" t="s">
        <v>872</v>
      </c>
    </row>
    <row r="56" spans="1:11" ht="16.25" customHeight="1">
      <c r="A56" s="322"/>
      <c r="B56" s="311"/>
      <c r="C56" s="311"/>
      <c r="D56" s="311"/>
      <c r="E56" s="362">
        <v>310355</v>
      </c>
      <c r="F56" s="363"/>
      <c r="G56" s="364" t="s">
        <v>945</v>
      </c>
      <c r="H56" s="408" t="s">
        <v>1725</v>
      </c>
      <c r="I56" s="309" t="s">
        <v>1726</v>
      </c>
      <c r="J56" s="318">
        <v>11</v>
      </c>
      <c r="K56" s="145" t="s">
        <v>872</v>
      </c>
    </row>
    <row r="57" spans="1:11" ht="16.25" customHeight="1">
      <c r="A57" s="366">
        <v>17</v>
      </c>
      <c r="B57" s="312"/>
      <c r="C57" s="312"/>
      <c r="D57" s="312"/>
      <c r="E57" s="366">
        <v>310356</v>
      </c>
      <c r="F57" s="366"/>
      <c r="G57" s="366" t="s">
        <v>939</v>
      </c>
      <c r="H57" s="410" t="s">
        <v>940</v>
      </c>
      <c r="I57" s="309" t="s">
        <v>941</v>
      </c>
      <c r="J57" s="318">
        <v>11</v>
      </c>
      <c r="K57" s="145" t="s">
        <v>872</v>
      </c>
    </row>
    <row r="58" spans="1:11" ht="16.25" customHeight="1">
      <c r="A58" s="366">
        <v>11</v>
      </c>
      <c r="B58" s="312"/>
      <c r="C58" s="312"/>
      <c r="D58" s="312"/>
      <c r="E58" s="366">
        <v>310357</v>
      </c>
      <c r="F58" s="366"/>
      <c r="G58" s="366" t="s">
        <v>895</v>
      </c>
      <c r="H58" s="410" t="s">
        <v>1727</v>
      </c>
      <c r="I58" s="309" t="s">
        <v>1728</v>
      </c>
      <c r="J58" s="318">
        <v>9</v>
      </c>
      <c r="K58" s="145" t="s">
        <v>872</v>
      </c>
    </row>
    <row r="59" spans="1:11" ht="16.25" customHeight="1">
      <c r="A59" s="366">
        <v>11</v>
      </c>
      <c r="B59" s="312"/>
      <c r="C59" s="312"/>
      <c r="D59" s="312"/>
      <c r="E59" s="366">
        <v>310358</v>
      </c>
      <c r="F59" s="366"/>
      <c r="G59" s="366" t="s">
        <v>895</v>
      </c>
      <c r="H59" s="410" t="s">
        <v>1729</v>
      </c>
      <c r="I59" s="309" t="s">
        <v>1730</v>
      </c>
      <c r="J59" s="318">
        <v>9</v>
      </c>
      <c r="K59" s="145" t="s">
        <v>872</v>
      </c>
    </row>
    <row r="60" spans="1:11" ht="16.25" customHeight="1">
      <c r="A60" s="322">
        <v>18</v>
      </c>
      <c r="B60" s="311"/>
      <c r="C60" s="311"/>
      <c r="D60" s="311"/>
      <c r="E60" s="362">
        <v>310359</v>
      </c>
      <c r="F60" s="363"/>
      <c r="G60" s="364" t="s">
        <v>901</v>
      </c>
      <c r="H60" s="408" t="s">
        <v>943</v>
      </c>
      <c r="I60" s="309" t="s">
        <v>944</v>
      </c>
      <c r="J60" s="318">
        <v>11</v>
      </c>
      <c r="K60" s="145" t="s">
        <v>872</v>
      </c>
    </row>
    <row r="61" spans="1:11" ht="16.25" customHeight="1">
      <c r="A61" s="367" t="s">
        <v>968</v>
      </c>
      <c r="B61" s="313"/>
      <c r="C61" s="314"/>
      <c r="D61" s="314"/>
      <c r="E61" s="368">
        <v>300101</v>
      </c>
      <c r="F61" s="359"/>
      <c r="G61" s="369" t="s">
        <v>969</v>
      </c>
      <c r="H61" s="411" t="s">
        <v>970</v>
      </c>
      <c r="I61" s="412" t="s">
        <v>971</v>
      </c>
      <c r="J61" s="319">
        <v>19</v>
      </c>
      <c r="K61" s="145" t="s">
        <v>972</v>
      </c>
    </row>
    <row r="62" spans="1:11" ht="16.25" customHeight="1">
      <c r="A62" s="370" t="s">
        <v>968</v>
      </c>
      <c r="B62" s="310"/>
      <c r="C62" s="315"/>
      <c r="D62" s="315"/>
      <c r="E62" s="371">
        <v>300102</v>
      </c>
      <c r="F62" s="372"/>
      <c r="G62" s="231" t="s">
        <v>973</v>
      </c>
      <c r="H62" s="405" t="s">
        <v>974</v>
      </c>
      <c r="I62" s="412" t="s">
        <v>1731</v>
      </c>
      <c r="J62" s="320">
        <v>9</v>
      </c>
      <c r="K62" s="145" t="s">
        <v>972</v>
      </c>
    </row>
    <row r="63" spans="1:11" ht="16.25" customHeight="1">
      <c r="A63" s="370" t="s">
        <v>968</v>
      </c>
      <c r="B63" s="310"/>
      <c r="C63" s="315"/>
      <c r="D63" s="315"/>
      <c r="E63" s="371">
        <v>300103</v>
      </c>
      <c r="F63" s="372"/>
      <c r="G63" s="231" t="s">
        <v>975</v>
      </c>
      <c r="H63" s="405" t="s">
        <v>976</v>
      </c>
      <c r="I63" s="412" t="s">
        <v>1732</v>
      </c>
      <c r="J63" s="320">
        <v>5</v>
      </c>
      <c r="K63" s="145" t="s">
        <v>972</v>
      </c>
    </row>
    <row r="64" spans="1:11" ht="16.25" customHeight="1">
      <c r="A64" s="373" t="s">
        <v>968</v>
      </c>
      <c r="B64" s="312"/>
      <c r="C64" s="316"/>
      <c r="D64" s="316"/>
      <c r="E64" s="374">
        <v>300104</v>
      </c>
      <c r="F64" s="375"/>
      <c r="G64" s="322" t="s">
        <v>969</v>
      </c>
      <c r="H64" s="408" t="s">
        <v>1733</v>
      </c>
      <c r="I64" s="308" t="s">
        <v>1734</v>
      </c>
      <c r="J64" s="321">
        <v>21</v>
      </c>
      <c r="K64" s="145" t="s">
        <v>972</v>
      </c>
    </row>
    <row r="65" spans="1:11" ht="16.25" customHeight="1">
      <c r="A65" s="373" t="s">
        <v>968</v>
      </c>
      <c r="B65" s="312"/>
      <c r="C65" s="316"/>
      <c r="D65" s="316"/>
      <c r="E65" s="374">
        <v>300105</v>
      </c>
      <c r="F65" s="375"/>
      <c r="G65" s="322" t="s">
        <v>973</v>
      </c>
      <c r="H65" s="408" t="s">
        <v>1735</v>
      </c>
      <c r="I65" s="308" t="s">
        <v>1736</v>
      </c>
      <c r="J65" s="321">
        <v>11</v>
      </c>
      <c r="K65" s="145" t="s">
        <v>972</v>
      </c>
    </row>
    <row r="66" spans="1:11" ht="16.25" customHeight="1">
      <c r="A66" s="370" t="s">
        <v>977</v>
      </c>
      <c r="B66" s="310"/>
      <c r="C66" s="315"/>
      <c r="D66" s="315"/>
      <c r="E66" s="371">
        <v>300201</v>
      </c>
      <c r="F66" s="372"/>
      <c r="G66" s="231" t="s">
        <v>978</v>
      </c>
      <c r="H66" s="405" t="s">
        <v>231</v>
      </c>
      <c r="I66" s="306" t="s">
        <v>979</v>
      </c>
      <c r="J66" s="320">
        <v>19</v>
      </c>
      <c r="K66" s="145" t="s">
        <v>972</v>
      </c>
    </row>
    <row r="67" spans="1:11" ht="16.25" customHeight="1">
      <c r="A67" s="370" t="s">
        <v>977</v>
      </c>
      <c r="B67" s="310"/>
      <c r="C67" s="315"/>
      <c r="D67" s="315"/>
      <c r="E67" s="371">
        <v>300202</v>
      </c>
      <c r="F67" s="372"/>
      <c r="G67" s="231" t="s">
        <v>980</v>
      </c>
      <c r="H67" s="405" t="s">
        <v>981</v>
      </c>
      <c r="I67" s="306" t="s">
        <v>982</v>
      </c>
      <c r="J67" s="320">
        <v>9</v>
      </c>
      <c r="K67" s="145" t="s">
        <v>972</v>
      </c>
    </row>
    <row r="68" spans="1:11" ht="16.25" customHeight="1">
      <c r="A68" s="370" t="s">
        <v>977</v>
      </c>
      <c r="B68" s="310"/>
      <c r="C68" s="315"/>
      <c r="D68" s="315"/>
      <c r="E68" s="371">
        <v>300203</v>
      </c>
      <c r="F68" s="372"/>
      <c r="G68" s="231" t="s">
        <v>983</v>
      </c>
      <c r="H68" s="405" t="s">
        <v>984</v>
      </c>
      <c r="I68" s="306" t="s">
        <v>985</v>
      </c>
      <c r="J68" s="320">
        <v>5</v>
      </c>
      <c r="K68" s="145" t="s">
        <v>972</v>
      </c>
    </row>
    <row r="69" spans="1:11" ht="16.25" customHeight="1">
      <c r="A69" s="373" t="s">
        <v>977</v>
      </c>
      <c r="B69" s="312"/>
      <c r="C69" s="316"/>
      <c r="D69" s="316"/>
      <c r="E69" s="374">
        <v>300204</v>
      </c>
      <c r="F69" s="375"/>
      <c r="G69" s="322" t="s">
        <v>978</v>
      </c>
      <c r="H69" s="408" t="s">
        <v>1737</v>
      </c>
      <c r="I69" s="308" t="s">
        <v>1738</v>
      </c>
      <c r="J69" s="321">
        <v>21</v>
      </c>
      <c r="K69" s="145" t="s">
        <v>972</v>
      </c>
    </row>
    <row r="70" spans="1:11" ht="16.25" customHeight="1">
      <c r="A70" s="373" t="s">
        <v>977</v>
      </c>
      <c r="B70" s="312"/>
      <c r="C70" s="316"/>
      <c r="D70" s="316"/>
      <c r="E70" s="374">
        <v>300205</v>
      </c>
      <c r="F70" s="375"/>
      <c r="G70" s="322" t="s">
        <v>980</v>
      </c>
      <c r="H70" s="408" t="s">
        <v>1739</v>
      </c>
      <c r="I70" s="308" t="s">
        <v>1740</v>
      </c>
      <c r="J70" s="321">
        <v>11</v>
      </c>
      <c r="K70" s="145" t="s">
        <v>972</v>
      </c>
    </row>
    <row r="71" spans="1:11" ht="16.25" customHeight="1">
      <c r="A71" s="370" t="s">
        <v>986</v>
      </c>
      <c r="B71" s="310"/>
      <c r="C71" s="315"/>
      <c r="D71" s="315"/>
      <c r="E71" s="371">
        <v>300401</v>
      </c>
      <c r="F71" s="372"/>
      <c r="G71" s="231" t="s">
        <v>987</v>
      </c>
      <c r="H71" s="405" t="s">
        <v>988</v>
      </c>
      <c r="I71" s="306" t="s">
        <v>989</v>
      </c>
      <c r="J71" s="320">
        <v>19</v>
      </c>
      <c r="K71" s="145" t="s">
        <v>972</v>
      </c>
    </row>
    <row r="72" spans="1:11" ht="16.25" customHeight="1">
      <c r="A72" s="370" t="s">
        <v>986</v>
      </c>
      <c r="B72" s="310"/>
      <c r="C72" s="315"/>
      <c r="D72" s="315"/>
      <c r="E72" s="371">
        <v>300402</v>
      </c>
      <c r="F72" s="372"/>
      <c r="G72" s="231" t="s">
        <v>990</v>
      </c>
      <c r="H72" s="405" t="s">
        <v>991</v>
      </c>
      <c r="I72" s="306" t="s">
        <v>992</v>
      </c>
      <c r="J72" s="320">
        <v>9</v>
      </c>
      <c r="K72" s="145" t="s">
        <v>972</v>
      </c>
    </row>
    <row r="73" spans="1:11" ht="16.25" customHeight="1">
      <c r="A73" s="370" t="s">
        <v>986</v>
      </c>
      <c r="B73" s="310"/>
      <c r="C73" s="315"/>
      <c r="D73" s="315"/>
      <c r="E73" s="371">
        <v>300403</v>
      </c>
      <c r="F73" s="372"/>
      <c r="G73" s="231" t="s">
        <v>993</v>
      </c>
      <c r="H73" s="405" t="s">
        <v>994</v>
      </c>
      <c r="I73" s="306" t="s">
        <v>995</v>
      </c>
      <c r="J73" s="320">
        <v>5</v>
      </c>
      <c r="K73" s="145" t="s">
        <v>972</v>
      </c>
    </row>
    <row r="74" spans="1:11" ht="16.25" customHeight="1">
      <c r="A74" s="373" t="s">
        <v>986</v>
      </c>
      <c r="B74" s="312"/>
      <c r="C74" s="316"/>
      <c r="D74" s="316"/>
      <c r="E74" s="374">
        <v>300404</v>
      </c>
      <c r="F74" s="375"/>
      <c r="G74" s="322" t="s">
        <v>987</v>
      </c>
      <c r="H74" s="408" t="s">
        <v>1741</v>
      </c>
      <c r="I74" s="308" t="s">
        <v>1742</v>
      </c>
      <c r="J74" s="321">
        <v>21</v>
      </c>
      <c r="K74" s="145" t="s">
        <v>972</v>
      </c>
    </row>
    <row r="75" spans="1:11" ht="16.25" customHeight="1">
      <c r="A75" s="373" t="s">
        <v>986</v>
      </c>
      <c r="B75" s="312"/>
      <c r="C75" s="316"/>
      <c r="D75" s="316"/>
      <c r="E75" s="374">
        <v>300405</v>
      </c>
      <c r="F75" s="375"/>
      <c r="G75" s="322" t="s">
        <v>990</v>
      </c>
      <c r="H75" s="408" t="s">
        <v>1743</v>
      </c>
      <c r="I75" s="308" t="s">
        <v>1744</v>
      </c>
      <c r="J75" s="321">
        <v>11</v>
      </c>
      <c r="K75" s="145" t="s">
        <v>972</v>
      </c>
    </row>
    <row r="76" spans="1:11" ht="16.25" customHeight="1">
      <c r="A76" s="370" t="s">
        <v>996</v>
      </c>
      <c r="B76" s="310"/>
      <c r="C76" s="315"/>
      <c r="D76" s="315"/>
      <c r="E76" s="371">
        <v>300501</v>
      </c>
      <c r="F76" s="372"/>
      <c r="G76" s="231" t="s">
        <v>997</v>
      </c>
      <c r="H76" s="405" t="s">
        <v>1745</v>
      </c>
      <c r="I76" s="306" t="s">
        <v>1746</v>
      </c>
      <c r="J76" s="320">
        <v>19</v>
      </c>
      <c r="K76" s="145" t="s">
        <v>972</v>
      </c>
    </row>
    <row r="77" spans="1:11" ht="16.25" customHeight="1">
      <c r="A77" s="370" t="s">
        <v>996</v>
      </c>
      <c r="B77" s="310"/>
      <c r="C77" s="315"/>
      <c r="D77" s="315"/>
      <c r="E77" s="371">
        <v>300502</v>
      </c>
      <c r="F77" s="372"/>
      <c r="G77" s="231" t="s">
        <v>998</v>
      </c>
      <c r="H77" s="405" t="s">
        <v>1747</v>
      </c>
      <c r="I77" s="306" t="s">
        <v>1748</v>
      </c>
      <c r="J77" s="320">
        <v>9</v>
      </c>
      <c r="K77" s="145" t="s">
        <v>972</v>
      </c>
    </row>
    <row r="78" spans="1:11" ht="16.25" customHeight="1">
      <c r="A78" s="370" t="s">
        <v>996</v>
      </c>
      <c r="B78" s="310"/>
      <c r="C78" s="315"/>
      <c r="D78" s="315"/>
      <c r="E78" s="371">
        <v>300503</v>
      </c>
      <c r="F78" s="372"/>
      <c r="G78" s="231" t="s">
        <v>999</v>
      </c>
      <c r="H78" s="405" t="s">
        <v>1749</v>
      </c>
      <c r="I78" s="306" t="s">
        <v>1750</v>
      </c>
      <c r="J78" s="320">
        <v>5</v>
      </c>
      <c r="K78" s="145" t="s">
        <v>972</v>
      </c>
    </row>
    <row r="79" spans="1:11" ht="16.25" customHeight="1">
      <c r="A79" s="373" t="s">
        <v>996</v>
      </c>
      <c r="B79" s="312"/>
      <c r="C79" s="316"/>
      <c r="D79" s="316"/>
      <c r="E79" s="374">
        <v>300504</v>
      </c>
      <c r="F79" s="375"/>
      <c r="G79" s="322" t="s">
        <v>997</v>
      </c>
      <c r="H79" s="413" t="s">
        <v>1751</v>
      </c>
      <c r="I79" s="414" t="s">
        <v>1752</v>
      </c>
      <c r="J79" s="321">
        <v>21</v>
      </c>
      <c r="K79" s="145" t="s">
        <v>972</v>
      </c>
    </row>
    <row r="80" spans="1:11" ht="16.25" customHeight="1">
      <c r="A80" s="373" t="s">
        <v>996</v>
      </c>
      <c r="B80" s="312"/>
      <c r="C80" s="316"/>
      <c r="D80" s="316"/>
      <c r="E80" s="374">
        <v>300505</v>
      </c>
      <c r="F80" s="375"/>
      <c r="G80" s="322" t="s">
        <v>998</v>
      </c>
      <c r="H80" s="413" t="s">
        <v>1753</v>
      </c>
      <c r="I80" s="414" t="s">
        <v>1754</v>
      </c>
      <c r="J80" s="321">
        <v>11</v>
      </c>
      <c r="K80" s="145" t="s">
        <v>972</v>
      </c>
    </row>
    <row r="81" spans="1:11" ht="16.25" customHeight="1">
      <c r="A81" s="370" t="s">
        <v>996</v>
      </c>
      <c r="B81" s="310"/>
      <c r="C81" s="315"/>
      <c r="D81" s="315"/>
      <c r="E81" s="371">
        <v>300601</v>
      </c>
      <c r="F81" s="372"/>
      <c r="G81" s="231" t="s">
        <v>1000</v>
      </c>
      <c r="H81" s="405" t="s">
        <v>1001</v>
      </c>
      <c r="I81" s="306" t="s">
        <v>1002</v>
      </c>
      <c r="J81" s="320">
        <v>19</v>
      </c>
      <c r="K81" s="145" t="s">
        <v>972</v>
      </c>
    </row>
    <row r="82" spans="1:11" ht="16.25" customHeight="1">
      <c r="A82" s="370" t="s">
        <v>996</v>
      </c>
      <c r="B82" s="310"/>
      <c r="C82" s="315"/>
      <c r="D82" s="315"/>
      <c r="E82" s="371">
        <v>300602</v>
      </c>
      <c r="F82" s="372"/>
      <c r="G82" s="231" t="s">
        <v>1003</v>
      </c>
      <c r="H82" s="405" t="s">
        <v>1004</v>
      </c>
      <c r="I82" s="306" t="s">
        <v>1005</v>
      </c>
      <c r="J82" s="320">
        <v>9</v>
      </c>
      <c r="K82" s="145" t="s">
        <v>972</v>
      </c>
    </row>
    <row r="83" spans="1:11" ht="16.25" customHeight="1">
      <c r="A83" s="370" t="s">
        <v>996</v>
      </c>
      <c r="B83" s="310"/>
      <c r="C83" s="315"/>
      <c r="D83" s="315"/>
      <c r="E83" s="371">
        <v>300603</v>
      </c>
      <c r="F83" s="372"/>
      <c r="G83" s="231" t="s">
        <v>1006</v>
      </c>
      <c r="H83" s="405" t="s">
        <v>1007</v>
      </c>
      <c r="I83" s="306" t="s">
        <v>1008</v>
      </c>
      <c r="J83" s="231">
        <v>5</v>
      </c>
      <c r="K83" s="145" t="s">
        <v>972</v>
      </c>
    </row>
    <row r="84" spans="1:11" ht="16.25" customHeight="1">
      <c r="A84" s="373" t="s">
        <v>996</v>
      </c>
      <c r="B84" s="312"/>
      <c r="C84" s="316"/>
      <c r="D84" s="316"/>
      <c r="E84" s="374">
        <v>300604</v>
      </c>
      <c r="F84" s="375"/>
      <c r="G84" s="322" t="s">
        <v>1000</v>
      </c>
      <c r="H84" s="408" t="s">
        <v>1755</v>
      </c>
      <c r="I84" s="308" t="s">
        <v>1756</v>
      </c>
      <c r="J84" s="321">
        <v>21</v>
      </c>
      <c r="K84" s="145" t="s">
        <v>972</v>
      </c>
    </row>
    <row r="85" spans="1:11" ht="16.25" customHeight="1">
      <c r="A85" s="373" t="s">
        <v>996</v>
      </c>
      <c r="B85" s="312"/>
      <c r="C85" s="316"/>
      <c r="D85" s="316"/>
      <c r="E85" s="374">
        <v>300605</v>
      </c>
      <c r="F85" s="375"/>
      <c r="G85" s="322" t="s">
        <v>1003</v>
      </c>
      <c r="H85" s="408" t="s">
        <v>1757</v>
      </c>
      <c r="I85" s="308" t="s">
        <v>1758</v>
      </c>
      <c r="J85" s="321">
        <v>11</v>
      </c>
      <c r="K85" s="145" t="s">
        <v>972</v>
      </c>
    </row>
    <row r="86" spans="1:11" ht="16.25" customHeight="1">
      <c r="A86" s="370" t="s">
        <v>1009</v>
      </c>
      <c r="B86" s="310"/>
      <c r="C86" s="315"/>
      <c r="D86" s="315"/>
      <c r="E86" s="371">
        <v>300701</v>
      </c>
      <c r="F86" s="372"/>
      <c r="G86" s="231" t="s">
        <v>1010</v>
      </c>
      <c r="H86" s="405" t="s">
        <v>1011</v>
      </c>
      <c r="I86" s="306" t="s">
        <v>1012</v>
      </c>
      <c r="J86" s="231">
        <v>19</v>
      </c>
      <c r="K86" s="145" t="s">
        <v>972</v>
      </c>
    </row>
    <row r="87" spans="1:11" ht="16.25" customHeight="1">
      <c r="A87" s="370" t="s">
        <v>1009</v>
      </c>
      <c r="B87" s="310"/>
      <c r="C87" s="315"/>
      <c r="D87" s="315"/>
      <c r="E87" s="371">
        <v>300702</v>
      </c>
      <c r="F87" s="372"/>
      <c r="G87" s="231" t="s">
        <v>1013</v>
      </c>
      <c r="H87" s="405" t="s">
        <v>1014</v>
      </c>
      <c r="I87" s="306" t="s">
        <v>1015</v>
      </c>
      <c r="J87" s="231">
        <v>9</v>
      </c>
      <c r="K87" s="145" t="s">
        <v>972</v>
      </c>
    </row>
    <row r="88" spans="1:11" ht="16.25" customHeight="1">
      <c r="A88" s="370" t="s">
        <v>1009</v>
      </c>
      <c r="B88" s="310"/>
      <c r="C88" s="315"/>
      <c r="D88" s="315"/>
      <c r="E88" s="371">
        <v>300703</v>
      </c>
      <c r="F88" s="372"/>
      <c r="G88" s="231" t="s">
        <v>1016</v>
      </c>
      <c r="H88" s="405" t="s">
        <v>1017</v>
      </c>
      <c r="I88" s="306" t="s">
        <v>1018</v>
      </c>
      <c r="J88" s="231">
        <v>5</v>
      </c>
      <c r="K88" s="145" t="s">
        <v>972</v>
      </c>
    </row>
    <row r="89" spans="1:11" ht="16.25" customHeight="1">
      <c r="A89" s="373" t="s">
        <v>1009</v>
      </c>
      <c r="B89" s="312"/>
      <c r="C89" s="316"/>
      <c r="D89" s="316"/>
      <c r="E89" s="374">
        <v>300704</v>
      </c>
      <c r="F89" s="375"/>
      <c r="G89" s="322" t="s">
        <v>1010</v>
      </c>
      <c r="H89" s="408" t="s">
        <v>1759</v>
      </c>
      <c r="I89" s="308" t="s">
        <v>1760</v>
      </c>
      <c r="J89" s="322">
        <v>21</v>
      </c>
      <c r="K89" s="145" t="s">
        <v>972</v>
      </c>
    </row>
    <row r="90" spans="1:11" ht="16.25" customHeight="1">
      <c r="A90" s="373" t="s">
        <v>1009</v>
      </c>
      <c r="B90" s="312"/>
      <c r="C90" s="316"/>
      <c r="D90" s="316"/>
      <c r="E90" s="374">
        <v>300705</v>
      </c>
      <c r="F90" s="375"/>
      <c r="G90" s="322" t="s">
        <v>1013</v>
      </c>
      <c r="H90" s="408" t="s">
        <v>1761</v>
      </c>
      <c r="I90" s="308" t="s">
        <v>1762</v>
      </c>
      <c r="J90" s="322">
        <v>11</v>
      </c>
      <c r="K90" s="145" t="s">
        <v>972</v>
      </c>
    </row>
    <row r="91" spans="1:11" ht="16.25" customHeight="1">
      <c r="A91" s="370" t="s">
        <v>1019</v>
      </c>
      <c r="B91" s="310"/>
      <c r="C91" s="315"/>
      <c r="D91" s="315"/>
      <c r="E91" s="371">
        <v>300801</v>
      </c>
      <c r="F91" s="372"/>
      <c r="G91" s="231" t="s">
        <v>1020</v>
      </c>
      <c r="H91" s="405" t="s">
        <v>232</v>
      </c>
      <c r="I91" s="306" t="s">
        <v>1021</v>
      </c>
      <c r="J91" s="231">
        <v>19</v>
      </c>
      <c r="K91" s="145" t="s">
        <v>972</v>
      </c>
    </row>
    <row r="92" spans="1:11" ht="16.25" customHeight="1">
      <c r="A92" s="370" t="s">
        <v>1019</v>
      </c>
      <c r="B92" s="310"/>
      <c r="C92" s="315"/>
      <c r="D92" s="315"/>
      <c r="E92" s="371">
        <v>300802</v>
      </c>
      <c r="F92" s="372"/>
      <c r="G92" s="231" t="s">
        <v>1022</v>
      </c>
      <c r="H92" s="405" t="s">
        <v>1023</v>
      </c>
      <c r="I92" s="306" t="s">
        <v>1024</v>
      </c>
      <c r="J92" s="231">
        <v>9</v>
      </c>
      <c r="K92" s="145" t="s">
        <v>972</v>
      </c>
    </row>
    <row r="93" spans="1:11" ht="16.25" customHeight="1">
      <c r="A93" s="370" t="s">
        <v>1019</v>
      </c>
      <c r="B93" s="310"/>
      <c r="C93" s="315"/>
      <c r="D93" s="315"/>
      <c r="E93" s="371">
        <v>300803</v>
      </c>
      <c r="F93" s="372"/>
      <c r="G93" s="231" t="s">
        <v>1025</v>
      </c>
      <c r="H93" s="405" t="s">
        <v>1026</v>
      </c>
      <c r="I93" s="306" t="s">
        <v>1027</v>
      </c>
      <c r="J93" s="231">
        <v>5</v>
      </c>
      <c r="K93" s="145" t="s">
        <v>972</v>
      </c>
    </row>
    <row r="94" spans="1:11" ht="16.25" customHeight="1">
      <c r="A94" s="373" t="s">
        <v>1019</v>
      </c>
      <c r="B94" s="312"/>
      <c r="C94" s="316"/>
      <c r="D94" s="316"/>
      <c r="E94" s="374">
        <v>300804</v>
      </c>
      <c r="F94" s="375"/>
      <c r="G94" s="322" t="s">
        <v>1020</v>
      </c>
      <c r="H94" s="408" t="s">
        <v>1763</v>
      </c>
      <c r="I94" s="308" t="s">
        <v>1764</v>
      </c>
      <c r="J94" s="322">
        <v>21</v>
      </c>
      <c r="K94" s="145" t="s">
        <v>972</v>
      </c>
    </row>
    <row r="95" spans="1:11" ht="16.25" customHeight="1">
      <c r="A95" s="373" t="s">
        <v>1019</v>
      </c>
      <c r="B95" s="312"/>
      <c r="C95" s="316"/>
      <c r="D95" s="316"/>
      <c r="E95" s="374">
        <v>300805</v>
      </c>
      <c r="F95" s="375"/>
      <c r="G95" s="322" t="s">
        <v>1022</v>
      </c>
      <c r="H95" s="408" t="s">
        <v>1765</v>
      </c>
      <c r="I95" s="308" t="s">
        <v>1766</v>
      </c>
      <c r="J95" s="322">
        <v>11</v>
      </c>
      <c r="K95" s="145" t="s">
        <v>972</v>
      </c>
    </row>
    <row r="96" spans="1:11" ht="16.25" customHeight="1">
      <c r="A96" s="370" t="s">
        <v>1039</v>
      </c>
      <c r="B96" s="310"/>
      <c r="C96" s="315"/>
      <c r="D96" s="315"/>
      <c r="E96" s="371">
        <v>300901</v>
      </c>
      <c r="F96" s="372"/>
      <c r="G96" s="231" t="s">
        <v>1033</v>
      </c>
      <c r="H96" s="405" t="s">
        <v>1034</v>
      </c>
      <c r="I96" s="306" t="s">
        <v>1035</v>
      </c>
      <c r="J96" s="231">
        <v>19</v>
      </c>
      <c r="K96" s="145" t="s">
        <v>972</v>
      </c>
    </row>
    <row r="97" spans="1:11" ht="16.25" customHeight="1">
      <c r="A97" s="370" t="s">
        <v>1767</v>
      </c>
      <c r="B97" s="310"/>
      <c r="C97" s="315"/>
      <c r="D97" s="315"/>
      <c r="E97" s="371">
        <v>300902</v>
      </c>
      <c r="F97" s="372"/>
      <c r="G97" s="231" t="s">
        <v>1037</v>
      </c>
      <c r="H97" s="405" t="s">
        <v>233</v>
      </c>
      <c r="I97" s="306" t="s">
        <v>1038</v>
      </c>
      <c r="J97" s="231">
        <v>9</v>
      </c>
      <c r="K97" s="145" t="s">
        <v>972</v>
      </c>
    </row>
    <row r="98" spans="1:11" ht="16.25" customHeight="1">
      <c r="A98" s="370" t="s">
        <v>1768</v>
      </c>
      <c r="B98" s="310"/>
      <c r="C98" s="315"/>
      <c r="D98" s="315"/>
      <c r="E98" s="371">
        <v>300903</v>
      </c>
      <c r="F98" s="372"/>
      <c r="G98" s="231" t="s">
        <v>1040</v>
      </c>
      <c r="H98" s="405" t="s">
        <v>1041</v>
      </c>
      <c r="I98" s="306" t="s">
        <v>1042</v>
      </c>
      <c r="J98" s="231">
        <v>5</v>
      </c>
      <c r="K98" s="145" t="s">
        <v>972</v>
      </c>
    </row>
    <row r="99" spans="1:11" ht="16.25" customHeight="1">
      <c r="A99" s="370" t="s">
        <v>1039</v>
      </c>
      <c r="B99" s="310"/>
      <c r="C99" s="315"/>
      <c r="D99" s="315"/>
      <c r="E99" s="371">
        <v>300904</v>
      </c>
      <c r="F99" s="372"/>
      <c r="G99" s="231"/>
      <c r="H99" s="405" t="s">
        <v>1031</v>
      </c>
      <c r="I99" s="306" t="s">
        <v>1032</v>
      </c>
      <c r="J99" s="231">
        <v>20</v>
      </c>
      <c r="K99" s="145" t="s">
        <v>972</v>
      </c>
    </row>
    <row r="100" spans="1:11" ht="16.25" customHeight="1">
      <c r="A100" s="370" t="s">
        <v>1039</v>
      </c>
      <c r="B100" s="310"/>
      <c r="C100" s="315"/>
      <c r="D100" s="315"/>
      <c r="E100" s="371">
        <v>300905</v>
      </c>
      <c r="F100" s="372"/>
      <c r="G100" s="231"/>
      <c r="H100" s="405" t="s">
        <v>1029</v>
      </c>
      <c r="I100" s="306" t="s">
        <v>1030</v>
      </c>
      <c r="J100" s="231">
        <v>24</v>
      </c>
      <c r="K100" s="145" t="s">
        <v>972</v>
      </c>
    </row>
    <row r="101" spans="1:11" ht="16.25" customHeight="1">
      <c r="A101" s="373" t="s">
        <v>1028</v>
      </c>
      <c r="B101" s="312"/>
      <c r="C101" s="316"/>
      <c r="D101" s="316"/>
      <c r="E101" s="374">
        <v>300906</v>
      </c>
      <c r="F101" s="375"/>
      <c r="G101" s="322" t="s">
        <v>1033</v>
      </c>
      <c r="H101" s="408" t="s">
        <v>1769</v>
      </c>
      <c r="I101" s="308" t="s">
        <v>1770</v>
      </c>
      <c r="J101" s="322">
        <v>21</v>
      </c>
      <c r="K101" s="145" t="s">
        <v>972</v>
      </c>
    </row>
    <row r="102" spans="1:11" ht="16.25" customHeight="1">
      <c r="A102" s="373" t="s">
        <v>1036</v>
      </c>
      <c r="B102" s="312"/>
      <c r="C102" s="316"/>
      <c r="D102" s="316"/>
      <c r="E102" s="374">
        <v>300907</v>
      </c>
      <c r="F102" s="375"/>
      <c r="G102" s="322" t="s">
        <v>1037</v>
      </c>
      <c r="H102" s="408" t="s">
        <v>1771</v>
      </c>
      <c r="I102" s="308" t="s">
        <v>1772</v>
      </c>
      <c r="J102" s="322">
        <v>11</v>
      </c>
      <c r="K102" s="145" t="s">
        <v>972</v>
      </c>
    </row>
    <row r="103" spans="1:11" ht="16.25" customHeight="1">
      <c r="A103" s="370">
        <v>24.1</v>
      </c>
      <c r="B103" s="310"/>
      <c r="C103" s="315"/>
      <c r="D103" s="315"/>
      <c r="E103" s="371">
        <v>301101</v>
      </c>
      <c r="F103" s="372"/>
      <c r="G103" s="231" t="s">
        <v>1043</v>
      </c>
      <c r="H103" s="405" t="s">
        <v>1773</v>
      </c>
      <c r="I103" s="306" t="s">
        <v>1774</v>
      </c>
      <c r="J103" s="231">
        <v>19</v>
      </c>
      <c r="K103" s="145" t="s">
        <v>972</v>
      </c>
    </row>
    <row r="104" spans="1:11" ht="16.25" customHeight="1">
      <c r="A104" s="370">
        <v>25.1</v>
      </c>
      <c r="B104" s="310"/>
      <c r="C104" s="315"/>
      <c r="D104" s="315"/>
      <c r="E104" s="371">
        <v>301102</v>
      </c>
      <c r="F104" s="372"/>
      <c r="G104" s="231" t="s">
        <v>1044</v>
      </c>
      <c r="H104" s="405" t="s">
        <v>1775</v>
      </c>
      <c r="I104" s="306" t="s">
        <v>1776</v>
      </c>
      <c r="J104" s="231">
        <v>9</v>
      </c>
      <c r="K104" s="145" t="s">
        <v>972</v>
      </c>
    </row>
    <row r="105" spans="1:11" ht="16.25" customHeight="1">
      <c r="A105" s="370">
        <v>26</v>
      </c>
      <c r="B105" s="310"/>
      <c r="C105" s="315"/>
      <c r="D105" s="315"/>
      <c r="E105" s="371">
        <v>301103</v>
      </c>
      <c r="F105" s="372"/>
      <c r="G105" s="231" t="s">
        <v>1045</v>
      </c>
      <c r="H105" s="405" t="s">
        <v>1777</v>
      </c>
      <c r="I105" s="306" t="s">
        <v>1778</v>
      </c>
      <c r="J105" s="231">
        <v>5</v>
      </c>
      <c r="K105" s="145" t="s">
        <v>972</v>
      </c>
    </row>
    <row r="106" spans="1:11" ht="16.25" customHeight="1">
      <c r="A106" s="373">
        <v>24</v>
      </c>
      <c r="B106" s="312"/>
      <c r="C106" s="316"/>
      <c r="D106" s="316"/>
      <c r="E106" s="374">
        <v>301104</v>
      </c>
      <c r="F106" s="375"/>
      <c r="G106" s="322" t="s">
        <v>1043</v>
      </c>
      <c r="H106" s="413" t="s">
        <v>1779</v>
      </c>
      <c r="I106" s="414" t="s">
        <v>1780</v>
      </c>
      <c r="J106" s="322">
        <v>21</v>
      </c>
      <c r="K106" s="145" t="s">
        <v>972</v>
      </c>
    </row>
    <row r="107" spans="1:11" ht="16.25" customHeight="1">
      <c r="A107" s="373">
        <v>25</v>
      </c>
      <c r="B107" s="312"/>
      <c r="C107" s="316"/>
      <c r="D107" s="316"/>
      <c r="E107" s="374">
        <v>301105</v>
      </c>
      <c r="F107" s="375"/>
      <c r="G107" s="322" t="s">
        <v>1044</v>
      </c>
      <c r="H107" s="413" t="s">
        <v>1781</v>
      </c>
      <c r="I107" s="414" t="s">
        <v>1782</v>
      </c>
      <c r="J107" s="322">
        <v>11</v>
      </c>
      <c r="K107" s="145" t="s">
        <v>972</v>
      </c>
    </row>
    <row r="108" spans="1:11" ht="16.25" customHeight="1">
      <c r="A108" s="370">
        <v>24.1</v>
      </c>
      <c r="B108" s="310"/>
      <c r="C108" s="315"/>
      <c r="D108" s="315"/>
      <c r="E108" s="371">
        <v>301201</v>
      </c>
      <c r="F108" s="372"/>
      <c r="G108" s="231" t="s">
        <v>1046</v>
      </c>
      <c r="H108" s="405" t="s">
        <v>1047</v>
      </c>
      <c r="I108" s="306" t="s">
        <v>1048</v>
      </c>
      <c r="J108" s="231">
        <v>19</v>
      </c>
      <c r="K108" s="145" t="s">
        <v>972</v>
      </c>
    </row>
    <row r="109" spans="1:11" ht="16.25" customHeight="1">
      <c r="A109" s="370">
        <v>25.1</v>
      </c>
      <c r="B109" s="310"/>
      <c r="C109" s="315"/>
      <c r="D109" s="315"/>
      <c r="E109" s="371">
        <v>301202</v>
      </c>
      <c r="F109" s="372"/>
      <c r="G109" s="231" t="s">
        <v>1049</v>
      </c>
      <c r="H109" s="405" t="s">
        <v>1050</v>
      </c>
      <c r="I109" s="306" t="s">
        <v>1051</v>
      </c>
      <c r="J109" s="231">
        <v>9</v>
      </c>
      <c r="K109" s="145" t="s">
        <v>972</v>
      </c>
    </row>
    <row r="110" spans="1:11" ht="16.25" customHeight="1">
      <c r="A110" s="370">
        <v>26</v>
      </c>
      <c r="B110" s="310"/>
      <c r="C110" s="315"/>
      <c r="D110" s="315"/>
      <c r="E110" s="371">
        <v>301203</v>
      </c>
      <c r="F110" s="372"/>
      <c r="G110" s="231" t="s">
        <v>1052</v>
      </c>
      <c r="H110" s="405" t="s">
        <v>1053</v>
      </c>
      <c r="I110" s="306" t="s">
        <v>1054</v>
      </c>
      <c r="J110" s="231">
        <v>5</v>
      </c>
      <c r="K110" s="145" t="s">
        <v>972</v>
      </c>
    </row>
    <row r="111" spans="1:11" ht="16.25" customHeight="1">
      <c r="A111" s="373">
        <v>24</v>
      </c>
      <c r="B111" s="312"/>
      <c r="C111" s="316"/>
      <c r="D111" s="316"/>
      <c r="E111" s="374">
        <v>301204</v>
      </c>
      <c r="F111" s="375"/>
      <c r="G111" s="322" t="s">
        <v>1046</v>
      </c>
      <c r="H111" s="408" t="s">
        <v>1783</v>
      </c>
      <c r="I111" s="308" t="s">
        <v>1784</v>
      </c>
      <c r="J111" s="322">
        <v>21</v>
      </c>
      <c r="K111" s="145" t="s">
        <v>972</v>
      </c>
    </row>
    <row r="112" spans="1:11" ht="16.25" customHeight="1">
      <c r="A112" s="373">
        <v>25</v>
      </c>
      <c r="B112" s="312"/>
      <c r="C112" s="316"/>
      <c r="D112" s="316"/>
      <c r="E112" s="374">
        <v>301205</v>
      </c>
      <c r="F112" s="375"/>
      <c r="G112" s="322" t="s">
        <v>1049</v>
      </c>
      <c r="H112" s="408" t="s">
        <v>1785</v>
      </c>
      <c r="I112" s="308" t="s">
        <v>1786</v>
      </c>
      <c r="J112" s="322">
        <v>11</v>
      </c>
      <c r="K112" s="145" t="s">
        <v>972</v>
      </c>
    </row>
    <row r="113" spans="1:11" ht="16.25" customHeight="1">
      <c r="A113" s="367"/>
      <c r="B113" s="310"/>
      <c r="C113" s="315"/>
      <c r="D113" s="315"/>
      <c r="E113" s="371">
        <v>301301</v>
      </c>
      <c r="F113" s="372"/>
      <c r="G113" s="231" t="s">
        <v>1097</v>
      </c>
      <c r="H113" s="405" t="s">
        <v>1787</v>
      </c>
      <c r="I113" s="306" t="s">
        <v>1098</v>
      </c>
      <c r="J113" s="231">
        <v>19</v>
      </c>
      <c r="K113" s="145" t="s">
        <v>972</v>
      </c>
    </row>
    <row r="114" spans="1:11" ht="16.25" customHeight="1">
      <c r="A114" s="367"/>
      <c r="B114" s="310"/>
      <c r="C114" s="315"/>
      <c r="D114" s="315"/>
      <c r="E114" s="371">
        <v>301302</v>
      </c>
      <c r="F114" s="372"/>
      <c r="G114" s="231" t="s">
        <v>1099</v>
      </c>
      <c r="H114" s="405" t="s">
        <v>1788</v>
      </c>
      <c r="I114" s="306" t="s">
        <v>1100</v>
      </c>
      <c r="J114" s="231">
        <v>9</v>
      </c>
      <c r="K114" s="145" t="s">
        <v>972</v>
      </c>
    </row>
    <row r="115" spans="1:11" ht="16.25" customHeight="1">
      <c r="A115" s="367"/>
      <c r="B115" s="310"/>
      <c r="C115" s="315"/>
      <c r="D115" s="315"/>
      <c r="E115" s="371">
        <v>301303</v>
      </c>
      <c r="F115" s="372"/>
      <c r="G115" s="231" t="s">
        <v>1101</v>
      </c>
      <c r="H115" s="405" t="s">
        <v>1789</v>
      </c>
      <c r="I115" s="306" t="s">
        <v>1102</v>
      </c>
      <c r="J115" s="231">
        <v>5</v>
      </c>
      <c r="K115" s="145" t="s">
        <v>972</v>
      </c>
    </row>
    <row r="116" spans="1:11" ht="16.25" customHeight="1">
      <c r="A116" s="367"/>
      <c r="B116" s="310"/>
      <c r="C116" s="315"/>
      <c r="D116" s="315"/>
      <c r="E116" s="371">
        <v>301304</v>
      </c>
      <c r="F116" s="372"/>
      <c r="G116" s="231" t="s">
        <v>1103</v>
      </c>
      <c r="H116" s="405" t="s">
        <v>1104</v>
      </c>
      <c r="I116" s="306" t="s">
        <v>1105</v>
      </c>
      <c r="J116" s="231">
        <v>0</v>
      </c>
      <c r="K116" s="145" t="s">
        <v>972</v>
      </c>
    </row>
    <row r="117" spans="1:11" ht="16.25" customHeight="1">
      <c r="A117" s="373"/>
      <c r="B117" s="312"/>
      <c r="C117" s="316"/>
      <c r="D117" s="316"/>
      <c r="E117" s="374">
        <v>301305</v>
      </c>
      <c r="F117" s="375"/>
      <c r="G117" s="322" t="s">
        <v>1097</v>
      </c>
      <c r="H117" s="408" t="s">
        <v>1790</v>
      </c>
      <c r="I117" s="308" t="s">
        <v>1791</v>
      </c>
      <c r="J117" s="322">
        <v>21</v>
      </c>
      <c r="K117" s="145" t="s">
        <v>972</v>
      </c>
    </row>
    <row r="118" spans="1:11" ht="16.25" customHeight="1">
      <c r="A118" s="373"/>
      <c r="B118" s="312"/>
      <c r="C118" s="316"/>
      <c r="D118" s="316"/>
      <c r="E118" s="374">
        <v>301306</v>
      </c>
      <c r="F118" s="375"/>
      <c r="G118" s="322" t="s">
        <v>1099</v>
      </c>
      <c r="H118" s="408" t="s">
        <v>1792</v>
      </c>
      <c r="I118" s="308" t="s">
        <v>1793</v>
      </c>
      <c r="J118" s="322">
        <v>11</v>
      </c>
      <c r="K118" s="145" t="s">
        <v>972</v>
      </c>
    </row>
    <row r="119" spans="1:11" ht="16.25" customHeight="1">
      <c r="A119" s="367"/>
      <c r="B119" s="310">
        <v>1</v>
      </c>
      <c r="C119" s="315"/>
      <c r="D119" s="315"/>
      <c r="E119" s="371">
        <v>306301</v>
      </c>
      <c r="F119" s="372"/>
      <c r="G119" s="231" t="s">
        <v>1106</v>
      </c>
      <c r="H119" s="405" t="s">
        <v>1107</v>
      </c>
      <c r="I119" s="306" t="s">
        <v>1108</v>
      </c>
      <c r="J119" s="231">
        <v>19</v>
      </c>
      <c r="K119" s="145" t="s">
        <v>972</v>
      </c>
    </row>
    <row r="120" spans="1:11" ht="16.25" customHeight="1">
      <c r="A120" s="367"/>
      <c r="B120" s="310">
        <v>2</v>
      </c>
      <c r="C120" s="315"/>
      <c r="D120" s="315"/>
      <c r="E120" s="371">
        <v>306302</v>
      </c>
      <c r="F120" s="372"/>
      <c r="G120" s="231" t="s">
        <v>1109</v>
      </c>
      <c r="H120" s="405" t="s">
        <v>1110</v>
      </c>
      <c r="I120" s="306" t="s">
        <v>1111</v>
      </c>
      <c r="J120" s="231">
        <v>19</v>
      </c>
      <c r="K120" s="145" t="s">
        <v>972</v>
      </c>
    </row>
    <row r="121" spans="1:11" ht="16.25" customHeight="1">
      <c r="A121" s="367"/>
      <c r="B121" s="310">
        <v>3</v>
      </c>
      <c r="C121" s="315"/>
      <c r="D121" s="315"/>
      <c r="E121" s="371">
        <v>306303</v>
      </c>
      <c r="F121" s="372"/>
      <c r="G121" s="231" t="s">
        <v>1112</v>
      </c>
      <c r="H121" s="405" t="s">
        <v>1113</v>
      </c>
      <c r="I121" s="306" t="s">
        <v>1114</v>
      </c>
      <c r="J121" s="231">
        <v>19</v>
      </c>
      <c r="K121" s="145" t="s">
        <v>972</v>
      </c>
    </row>
    <row r="122" spans="1:11" ht="16.25" customHeight="1">
      <c r="A122" s="367"/>
      <c r="B122" s="310">
        <v>4</v>
      </c>
      <c r="C122" s="315"/>
      <c r="D122" s="315"/>
      <c r="E122" s="371">
        <v>306304</v>
      </c>
      <c r="F122" s="372"/>
      <c r="G122" s="231" t="s">
        <v>1115</v>
      </c>
      <c r="H122" s="405" t="s">
        <v>1116</v>
      </c>
      <c r="I122" s="306" t="s">
        <v>1117</v>
      </c>
      <c r="J122" s="231">
        <v>19</v>
      </c>
      <c r="K122" s="145" t="s">
        <v>972</v>
      </c>
    </row>
    <row r="123" spans="1:11" ht="16.25" customHeight="1">
      <c r="A123" s="246"/>
      <c r="B123" s="244" t="s">
        <v>1118</v>
      </c>
      <c r="C123" s="250"/>
      <c r="D123" s="250"/>
      <c r="E123" s="251">
        <v>306306</v>
      </c>
      <c r="F123" s="252"/>
      <c r="G123" s="241" t="s">
        <v>1119</v>
      </c>
      <c r="H123" s="284" t="s">
        <v>1120</v>
      </c>
      <c r="I123" s="284" t="s">
        <v>1121</v>
      </c>
      <c r="J123" s="241">
        <v>19</v>
      </c>
      <c r="K123" s="145" t="s">
        <v>972</v>
      </c>
    </row>
    <row r="124" spans="1:11" ht="16.25" customHeight="1">
      <c r="A124" s="246"/>
      <c r="B124" s="244" t="s">
        <v>1118</v>
      </c>
      <c r="C124" s="250"/>
      <c r="D124" s="250"/>
      <c r="E124" s="251">
        <v>306307</v>
      </c>
      <c r="F124" s="252"/>
      <c r="G124" s="241" t="s">
        <v>1119</v>
      </c>
      <c r="H124" s="284" t="s">
        <v>1120</v>
      </c>
      <c r="I124" s="284" t="s">
        <v>1121</v>
      </c>
      <c r="J124" s="241">
        <v>9</v>
      </c>
      <c r="K124" s="145" t="s">
        <v>972</v>
      </c>
    </row>
    <row r="125" spans="1:11" ht="16.25" customHeight="1">
      <c r="A125" s="246"/>
      <c r="B125" s="244" t="s">
        <v>1118</v>
      </c>
      <c r="C125" s="250"/>
      <c r="D125" s="250"/>
      <c r="E125" s="251">
        <v>306308</v>
      </c>
      <c r="F125" s="252"/>
      <c r="G125" s="241" t="s">
        <v>1119</v>
      </c>
      <c r="H125" s="284" t="s">
        <v>1120</v>
      </c>
      <c r="I125" s="284" t="s">
        <v>1121</v>
      </c>
      <c r="J125" s="241">
        <v>5</v>
      </c>
      <c r="K125" s="145" t="s">
        <v>972</v>
      </c>
    </row>
    <row r="126" spans="1:11" ht="16.25" customHeight="1">
      <c r="A126" s="246"/>
      <c r="B126" s="244">
        <v>4</v>
      </c>
      <c r="C126" s="250"/>
      <c r="D126" s="250"/>
      <c r="E126" s="251">
        <v>306309</v>
      </c>
      <c r="F126" s="252"/>
      <c r="G126" s="241" t="s">
        <v>1115</v>
      </c>
      <c r="H126" s="284" t="s">
        <v>1116</v>
      </c>
      <c r="I126" s="284" t="s">
        <v>1117</v>
      </c>
      <c r="J126" s="241">
        <v>9</v>
      </c>
      <c r="K126" s="145" t="s">
        <v>972</v>
      </c>
    </row>
    <row r="127" spans="1:11" ht="16.25" customHeight="1">
      <c r="A127" s="246"/>
      <c r="B127" s="244">
        <v>4</v>
      </c>
      <c r="C127" s="250"/>
      <c r="D127" s="250"/>
      <c r="E127" s="251">
        <v>306310</v>
      </c>
      <c r="F127" s="252"/>
      <c r="G127" s="241" t="s">
        <v>1115</v>
      </c>
      <c r="H127" s="284" t="s">
        <v>1116</v>
      </c>
      <c r="I127" s="284" t="s">
        <v>1117</v>
      </c>
      <c r="J127" s="241">
        <v>5</v>
      </c>
      <c r="K127" s="145" t="s">
        <v>972</v>
      </c>
    </row>
    <row r="128" spans="1:11" ht="16.25" customHeight="1">
      <c r="A128" s="246"/>
      <c r="B128" s="259">
        <v>1</v>
      </c>
      <c r="C128" s="260"/>
      <c r="D128" s="260"/>
      <c r="E128" s="261">
        <v>306311</v>
      </c>
      <c r="F128" s="262"/>
      <c r="G128" s="241" t="s">
        <v>1106</v>
      </c>
      <c r="H128" s="284" t="s">
        <v>1107</v>
      </c>
      <c r="I128" s="284" t="s">
        <v>1108</v>
      </c>
      <c r="J128" s="241">
        <v>9</v>
      </c>
      <c r="K128" s="145" t="s">
        <v>972</v>
      </c>
    </row>
    <row r="129" spans="1:11" ht="16.25" customHeight="1">
      <c r="A129" s="246"/>
      <c r="B129" s="259">
        <v>1</v>
      </c>
      <c r="C129" s="260"/>
      <c r="D129" s="260"/>
      <c r="E129" s="261">
        <v>306312</v>
      </c>
      <c r="F129" s="262"/>
      <c r="G129" s="241" t="s">
        <v>1106</v>
      </c>
      <c r="H129" s="284" t="s">
        <v>1107</v>
      </c>
      <c r="I129" s="284" t="s">
        <v>1108</v>
      </c>
      <c r="J129" s="241">
        <v>5</v>
      </c>
      <c r="K129" s="145" t="s">
        <v>972</v>
      </c>
    </row>
    <row r="130" spans="1:11" ht="16.25" customHeight="1">
      <c r="A130" s="254"/>
      <c r="B130" s="263">
        <v>1</v>
      </c>
      <c r="C130" s="264"/>
      <c r="D130" s="264"/>
      <c r="E130" s="256">
        <v>306313</v>
      </c>
      <c r="F130" s="265"/>
      <c r="G130" s="233" t="s">
        <v>1106</v>
      </c>
      <c r="H130" s="288" t="s">
        <v>1107</v>
      </c>
      <c r="I130" s="288" t="s">
        <v>1108</v>
      </c>
      <c r="J130" s="233">
        <v>21</v>
      </c>
      <c r="K130" s="145" t="s">
        <v>972</v>
      </c>
    </row>
    <row r="131" spans="1:11" ht="16.25" customHeight="1">
      <c r="A131" s="254"/>
      <c r="B131" s="266">
        <v>1</v>
      </c>
      <c r="C131" s="267"/>
      <c r="D131" s="267"/>
      <c r="E131" s="268">
        <v>306314</v>
      </c>
      <c r="F131" s="269"/>
      <c r="G131" s="233" t="s">
        <v>1106</v>
      </c>
      <c r="H131" s="288" t="s">
        <v>1107</v>
      </c>
      <c r="I131" s="288" t="s">
        <v>1108</v>
      </c>
      <c r="J131" s="233">
        <v>11</v>
      </c>
      <c r="K131" s="145" t="s">
        <v>972</v>
      </c>
    </row>
    <row r="132" spans="1:11" ht="16.25" customHeight="1" thickBot="1">
      <c r="A132" s="254"/>
      <c r="B132" s="263">
        <v>2</v>
      </c>
      <c r="C132" s="264"/>
      <c r="D132" s="264"/>
      <c r="E132" s="270">
        <v>306315</v>
      </c>
      <c r="F132" s="265"/>
      <c r="G132" s="233" t="s">
        <v>1109</v>
      </c>
      <c r="H132" s="288" t="s">
        <v>1110</v>
      </c>
      <c r="I132" s="288" t="s">
        <v>1111</v>
      </c>
      <c r="J132" s="233">
        <v>21</v>
      </c>
      <c r="K132" s="145" t="s">
        <v>972</v>
      </c>
    </row>
    <row r="133" spans="1:11" ht="16.25" customHeight="1" thickTop="1">
      <c r="A133" s="254"/>
      <c r="B133" s="271">
        <v>3</v>
      </c>
      <c r="C133" s="272"/>
      <c r="D133" s="272"/>
      <c r="E133" s="273">
        <v>306316</v>
      </c>
      <c r="F133" s="234"/>
      <c r="G133" s="274" t="s">
        <v>1112</v>
      </c>
      <c r="H133" s="299" t="s">
        <v>1113</v>
      </c>
      <c r="I133" s="299" t="s">
        <v>1114</v>
      </c>
      <c r="J133" s="274">
        <v>21</v>
      </c>
      <c r="K133" s="145" t="s">
        <v>972</v>
      </c>
    </row>
    <row r="134" spans="1:11" ht="16.25" customHeight="1">
      <c r="A134" s="254"/>
      <c r="B134" s="245">
        <v>4</v>
      </c>
      <c r="C134" s="255"/>
      <c r="D134" s="255"/>
      <c r="E134" s="256">
        <v>306317</v>
      </c>
      <c r="F134" s="257"/>
      <c r="G134" s="233" t="s">
        <v>1115</v>
      </c>
      <c r="H134" s="288" t="s">
        <v>1116</v>
      </c>
      <c r="I134" s="299" t="s">
        <v>1117</v>
      </c>
      <c r="J134" s="233">
        <v>21</v>
      </c>
      <c r="K134" s="145" t="s">
        <v>972</v>
      </c>
    </row>
    <row r="135" spans="1:11" ht="16.25" customHeight="1">
      <c r="A135" s="254"/>
      <c r="B135" s="245">
        <v>4</v>
      </c>
      <c r="C135" s="255"/>
      <c r="D135" s="255"/>
      <c r="E135" s="256">
        <v>306318</v>
      </c>
      <c r="F135" s="257"/>
      <c r="G135" s="233" t="s">
        <v>1115</v>
      </c>
      <c r="H135" s="288" t="s">
        <v>1116</v>
      </c>
      <c r="I135" s="288" t="s">
        <v>1117</v>
      </c>
      <c r="J135" s="233">
        <v>11</v>
      </c>
      <c r="K135" s="145" t="s">
        <v>972</v>
      </c>
    </row>
    <row r="136" spans="1:11" ht="16.25" customHeight="1">
      <c r="A136" s="254"/>
      <c r="B136" s="245" t="s">
        <v>1118</v>
      </c>
      <c r="C136" s="255"/>
      <c r="D136" s="255"/>
      <c r="E136" s="256">
        <v>306319</v>
      </c>
      <c r="F136" s="257"/>
      <c r="G136" s="233" t="s">
        <v>1119</v>
      </c>
      <c r="H136" s="288" t="s">
        <v>1120</v>
      </c>
      <c r="I136" s="288" t="s">
        <v>1121</v>
      </c>
      <c r="J136" s="233">
        <v>21</v>
      </c>
      <c r="K136" s="145" t="s">
        <v>972</v>
      </c>
    </row>
    <row r="137" spans="1:11" ht="16.25" customHeight="1">
      <c r="A137" s="254"/>
      <c r="B137" s="245" t="s">
        <v>1118</v>
      </c>
      <c r="C137" s="255"/>
      <c r="D137" s="255"/>
      <c r="E137" s="256">
        <v>306320</v>
      </c>
      <c r="F137" s="257"/>
      <c r="G137" s="233" t="s">
        <v>1119</v>
      </c>
      <c r="H137" s="288" t="s">
        <v>1120</v>
      </c>
      <c r="I137" s="288" t="s">
        <v>1121</v>
      </c>
      <c r="J137" s="233">
        <v>11</v>
      </c>
      <c r="K137" s="145" t="s">
        <v>972</v>
      </c>
    </row>
    <row r="138" spans="1:11" ht="16.25" customHeight="1">
      <c r="A138" s="246">
        <v>35</v>
      </c>
      <c r="B138" s="244"/>
      <c r="C138" s="250"/>
      <c r="D138" s="250"/>
      <c r="E138" s="251">
        <v>307301</v>
      </c>
      <c r="F138" s="252"/>
      <c r="G138" s="241" t="s">
        <v>1091</v>
      </c>
      <c r="H138" s="284" t="s">
        <v>1092</v>
      </c>
      <c r="I138" s="284" t="s">
        <v>1093</v>
      </c>
      <c r="J138" s="241">
        <v>24</v>
      </c>
      <c r="K138" s="145" t="s">
        <v>972</v>
      </c>
    </row>
    <row r="139" spans="1:11" ht="16.25" customHeight="1">
      <c r="A139" s="246">
        <v>35</v>
      </c>
      <c r="B139" s="244"/>
      <c r="C139" s="250"/>
      <c r="D139" s="250"/>
      <c r="E139" s="251">
        <v>307302</v>
      </c>
      <c r="F139" s="252"/>
      <c r="G139" s="241" t="s">
        <v>1094</v>
      </c>
      <c r="H139" s="284" t="s">
        <v>1095</v>
      </c>
      <c r="I139" s="284" t="s">
        <v>1096</v>
      </c>
      <c r="J139" s="241">
        <v>24</v>
      </c>
      <c r="K139" s="145" t="s">
        <v>972</v>
      </c>
    </row>
    <row r="140" spans="1:11" ht="16.25" customHeight="1">
      <c r="A140" s="249">
        <v>24.1</v>
      </c>
      <c r="B140" s="244"/>
      <c r="C140" s="250"/>
      <c r="D140" s="250"/>
      <c r="E140" s="251">
        <v>307303</v>
      </c>
      <c r="F140" s="252"/>
      <c r="G140" s="241" t="s">
        <v>1055</v>
      </c>
      <c r="H140" s="284" t="s">
        <v>1056</v>
      </c>
      <c r="I140" s="284" t="s">
        <v>1057</v>
      </c>
      <c r="J140" s="241">
        <v>19</v>
      </c>
      <c r="K140" s="145" t="s">
        <v>972</v>
      </c>
    </row>
    <row r="141" spans="1:11" ht="16.25" customHeight="1">
      <c r="A141" s="249">
        <v>25.1</v>
      </c>
      <c r="B141" s="244"/>
      <c r="C141" s="250"/>
      <c r="D141" s="250"/>
      <c r="E141" s="251">
        <v>307304</v>
      </c>
      <c r="F141" s="252"/>
      <c r="G141" s="241" t="s">
        <v>1055</v>
      </c>
      <c r="H141" s="284" t="s">
        <v>1058</v>
      </c>
      <c r="I141" s="284" t="s">
        <v>1059</v>
      </c>
      <c r="J141" s="241">
        <v>9</v>
      </c>
      <c r="K141" s="145" t="s">
        <v>972</v>
      </c>
    </row>
    <row r="142" spans="1:11" ht="16.25" customHeight="1">
      <c r="A142" s="249">
        <v>26</v>
      </c>
      <c r="B142" s="244"/>
      <c r="C142" s="250"/>
      <c r="D142" s="250"/>
      <c r="E142" s="251">
        <v>307305</v>
      </c>
      <c r="F142" s="252"/>
      <c r="G142" s="241" t="s">
        <v>1055</v>
      </c>
      <c r="H142" s="284" t="s">
        <v>1060</v>
      </c>
      <c r="I142" s="284" t="s">
        <v>1061</v>
      </c>
      <c r="J142" s="241">
        <v>5</v>
      </c>
      <c r="K142" s="145" t="s">
        <v>972</v>
      </c>
    </row>
    <row r="143" spans="1:11" ht="16.25" customHeight="1">
      <c r="A143" s="249">
        <v>35</v>
      </c>
      <c r="B143" s="244"/>
      <c r="C143" s="250"/>
      <c r="D143" s="250"/>
      <c r="E143" s="251">
        <v>307311</v>
      </c>
      <c r="F143" s="252"/>
      <c r="G143" s="241" t="s">
        <v>1091</v>
      </c>
      <c r="H143" s="284" t="s">
        <v>1092</v>
      </c>
      <c r="I143" s="284" t="s">
        <v>1093</v>
      </c>
      <c r="J143" s="241">
        <v>19</v>
      </c>
      <c r="K143" s="145" t="s">
        <v>972</v>
      </c>
    </row>
    <row r="144" spans="1:11" ht="16.25" customHeight="1">
      <c r="A144" s="249">
        <v>35</v>
      </c>
      <c r="B144" s="244"/>
      <c r="C144" s="250"/>
      <c r="D144" s="250"/>
      <c r="E144" s="251">
        <v>307312</v>
      </c>
      <c r="F144" s="252"/>
      <c r="G144" s="241" t="s">
        <v>1091</v>
      </c>
      <c r="H144" s="284" t="s">
        <v>1092</v>
      </c>
      <c r="I144" s="284" t="s">
        <v>1093</v>
      </c>
      <c r="J144" s="241">
        <v>9</v>
      </c>
      <c r="K144" s="145" t="s">
        <v>972</v>
      </c>
    </row>
    <row r="145" spans="1:11" ht="16.25" customHeight="1">
      <c r="A145" s="249">
        <v>35</v>
      </c>
      <c r="B145" s="244"/>
      <c r="C145" s="250"/>
      <c r="D145" s="250"/>
      <c r="E145" s="251">
        <v>307313</v>
      </c>
      <c r="F145" s="252"/>
      <c r="G145" s="241" t="s">
        <v>1091</v>
      </c>
      <c r="H145" s="284" t="s">
        <v>1092</v>
      </c>
      <c r="I145" s="284" t="s">
        <v>1093</v>
      </c>
      <c r="J145" s="241">
        <v>5</v>
      </c>
      <c r="K145" s="145" t="s">
        <v>972</v>
      </c>
    </row>
    <row r="146" spans="1:11" ht="16.25" customHeight="1">
      <c r="A146" s="249">
        <v>35</v>
      </c>
      <c r="B146" s="244"/>
      <c r="C146" s="250"/>
      <c r="D146" s="250"/>
      <c r="E146" s="251">
        <v>307314</v>
      </c>
      <c r="F146" s="252"/>
      <c r="G146" s="241" t="s">
        <v>1091</v>
      </c>
      <c r="H146" s="284" t="s">
        <v>1092</v>
      </c>
      <c r="I146" s="284" t="s">
        <v>1093</v>
      </c>
      <c r="J146" s="241">
        <v>20</v>
      </c>
      <c r="K146" s="145" t="s">
        <v>972</v>
      </c>
    </row>
    <row r="147" spans="1:11" ht="16.25" customHeight="1">
      <c r="A147" s="249">
        <v>35</v>
      </c>
      <c r="B147" s="244"/>
      <c r="C147" s="250"/>
      <c r="D147" s="250"/>
      <c r="E147" s="251">
        <v>307321</v>
      </c>
      <c r="F147" s="252"/>
      <c r="G147" s="241" t="s">
        <v>1094</v>
      </c>
      <c r="H147" s="284" t="s">
        <v>1095</v>
      </c>
      <c r="I147" s="284" t="s">
        <v>1096</v>
      </c>
      <c r="J147" s="241">
        <v>19</v>
      </c>
      <c r="K147" s="145" t="s">
        <v>972</v>
      </c>
    </row>
    <row r="148" spans="1:11" ht="16.25" customHeight="1">
      <c r="A148" s="249">
        <v>35</v>
      </c>
      <c r="B148" s="244"/>
      <c r="C148" s="250"/>
      <c r="D148" s="250"/>
      <c r="E148" s="251">
        <v>307322</v>
      </c>
      <c r="F148" s="252"/>
      <c r="G148" s="241" t="s">
        <v>1094</v>
      </c>
      <c r="H148" s="284" t="s">
        <v>1095</v>
      </c>
      <c r="I148" s="284" t="s">
        <v>1096</v>
      </c>
      <c r="J148" s="241">
        <v>9</v>
      </c>
      <c r="K148" s="145" t="s">
        <v>972</v>
      </c>
    </row>
    <row r="149" spans="1:11" ht="16.25" customHeight="1">
      <c r="A149" s="249">
        <v>35</v>
      </c>
      <c r="B149" s="244"/>
      <c r="C149" s="250"/>
      <c r="D149" s="250"/>
      <c r="E149" s="251">
        <v>307323</v>
      </c>
      <c r="F149" s="252"/>
      <c r="G149" s="241" t="s">
        <v>1094</v>
      </c>
      <c r="H149" s="284" t="s">
        <v>1095</v>
      </c>
      <c r="I149" s="284" t="s">
        <v>1096</v>
      </c>
      <c r="J149" s="241">
        <v>5</v>
      </c>
      <c r="K149" s="145" t="s">
        <v>972</v>
      </c>
    </row>
    <row r="150" spans="1:11" ht="16.25" customHeight="1">
      <c r="A150" s="249">
        <v>35</v>
      </c>
      <c r="B150" s="244"/>
      <c r="C150" s="250"/>
      <c r="D150" s="250"/>
      <c r="E150" s="251">
        <v>307324</v>
      </c>
      <c r="F150" s="252"/>
      <c r="G150" s="241" t="s">
        <v>1094</v>
      </c>
      <c r="H150" s="284" t="s">
        <v>1095</v>
      </c>
      <c r="I150" s="284" t="s">
        <v>1096</v>
      </c>
      <c r="J150" s="241">
        <v>20</v>
      </c>
      <c r="K150" s="145" t="s">
        <v>972</v>
      </c>
    </row>
    <row r="151" spans="1:11" ht="16.25" customHeight="1">
      <c r="A151" s="254">
        <v>24</v>
      </c>
      <c r="B151" s="245"/>
      <c r="C151" s="255"/>
      <c r="D151" s="255"/>
      <c r="E151" s="256">
        <v>307325</v>
      </c>
      <c r="F151" s="257"/>
      <c r="G151" s="233" t="s">
        <v>1055</v>
      </c>
      <c r="H151" s="288" t="s">
        <v>1794</v>
      </c>
      <c r="I151" s="288" t="s">
        <v>1795</v>
      </c>
      <c r="J151" s="233">
        <v>21</v>
      </c>
      <c r="K151" s="145" t="s">
        <v>972</v>
      </c>
    </row>
    <row r="152" spans="1:11" ht="16.25" customHeight="1">
      <c r="A152" s="254">
        <v>25</v>
      </c>
      <c r="B152" s="245"/>
      <c r="C152" s="255"/>
      <c r="D152" s="255"/>
      <c r="E152" s="256">
        <v>307326</v>
      </c>
      <c r="F152" s="257"/>
      <c r="G152" s="233" t="s">
        <v>1055</v>
      </c>
      <c r="H152" s="288" t="s">
        <v>1796</v>
      </c>
      <c r="I152" s="288" t="s">
        <v>1797</v>
      </c>
      <c r="J152" s="233">
        <v>11</v>
      </c>
      <c r="K152" s="145" t="s">
        <v>972</v>
      </c>
    </row>
    <row r="153" spans="1:11" ht="16.25" customHeight="1">
      <c r="A153" s="254">
        <v>35</v>
      </c>
      <c r="B153" s="245"/>
      <c r="C153" s="255"/>
      <c r="D153" s="255"/>
      <c r="E153" s="256">
        <v>307327</v>
      </c>
      <c r="F153" s="257"/>
      <c r="G153" s="233" t="s">
        <v>1091</v>
      </c>
      <c r="H153" s="288" t="s">
        <v>1092</v>
      </c>
      <c r="I153" s="288" t="s">
        <v>1093</v>
      </c>
      <c r="J153" s="233">
        <v>21</v>
      </c>
      <c r="K153" s="145" t="s">
        <v>972</v>
      </c>
    </row>
    <row r="154" spans="1:11" ht="16.25" customHeight="1">
      <c r="A154" s="254">
        <v>35</v>
      </c>
      <c r="B154" s="245"/>
      <c r="C154" s="255"/>
      <c r="D154" s="255"/>
      <c r="E154" s="256">
        <v>307328</v>
      </c>
      <c r="F154" s="257"/>
      <c r="G154" s="233" t="s">
        <v>1091</v>
      </c>
      <c r="H154" s="288" t="s">
        <v>1092</v>
      </c>
      <c r="I154" s="288" t="s">
        <v>1093</v>
      </c>
      <c r="J154" s="233">
        <v>11</v>
      </c>
      <c r="K154" s="145" t="s">
        <v>972</v>
      </c>
    </row>
    <row r="155" spans="1:11" ht="16.25" customHeight="1">
      <c r="A155" s="254">
        <v>35</v>
      </c>
      <c r="B155" s="245"/>
      <c r="C155" s="255"/>
      <c r="D155" s="255"/>
      <c r="E155" s="256">
        <v>307329</v>
      </c>
      <c r="F155" s="257"/>
      <c r="G155" s="233" t="s">
        <v>1094</v>
      </c>
      <c r="H155" s="288" t="s">
        <v>1095</v>
      </c>
      <c r="I155" s="288" t="s">
        <v>1096</v>
      </c>
      <c r="J155" s="233">
        <v>21</v>
      </c>
      <c r="K155" s="145" t="s">
        <v>972</v>
      </c>
    </row>
    <row r="156" spans="1:11" ht="16.25" customHeight="1">
      <c r="A156" s="254">
        <v>35</v>
      </c>
      <c r="B156" s="245"/>
      <c r="C156" s="255"/>
      <c r="D156" s="255"/>
      <c r="E156" s="256">
        <v>307330</v>
      </c>
      <c r="F156" s="257"/>
      <c r="G156" s="233" t="s">
        <v>1094</v>
      </c>
      <c r="H156" s="288" t="s">
        <v>1095</v>
      </c>
      <c r="I156" s="288" t="s">
        <v>1096</v>
      </c>
      <c r="J156" s="233">
        <v>11</v>
      </c>
      <c r="K156" s="145" t="s">
        <v>972</v>
      </c>
    </row>
    <row r="157" spans="1:11" ht="16.25" customHeight="1">
      <c r="A157" s="249">
        <v>28</v>
      </c>
      <c r="B157" s="244"/>
      <c r="C157" s="250"/>
      <c r="D157" s="250"/>
      <c r="E157" s="251">
        <v>308301</v>
      </c>
      <c r="F157" s="252"/>
      <c r="G157" s="241" t="s">
        <v>1062</v>
      </c>
      <c r="H157" s="284" t="s">
        <v>1063</v>
      </c>
      <c r="I157" s="284" t="s">
        <v>1064</v>
      </c>
      <c r="J157" s="241">
        <v>8</v>
      </c>
      <c r="K157" s="145" t="s">
        <v>972</v>
      </c>
    </row>
    <row r="158" spans="1:11" ht="16.25" customHeight="1">
      <c r="A158" s="249">
        <v>30</v>
      </c>
      <c r="B158" s="244"/>
      <c r="C158" s="250"/>
      <c r="D158" s="250"/>
      <c r="E158" s="251">
        <v>308302</v>
      </c>
      <c r="F158" s="252"/>
      <c r="G158" s="241" t="s">
        <v>1068</v>
      </c>
      <c r="H158" s="284" t="s">
        <v>235</v>
      </c>
      <c r="I158" s="284" t="s">
        <v>1069</v>
      </c>
      <c r="J158" s="241">
        <v>0</v>
      </c>
      <c r="K158" s="145" t="s">
        <v>972</v>
      </c>
    </row>
    <row r="159" spans="1:11" ht="16.25" customHeight="1">
      <c r="A159" s="249">
        <v>30.1</v>
      </c>
      <c r="B159" s="244"/>
      <c r="C159" s="250"/>
      <c r="D159" s="250"/>
      <c r="E159" s="251">
        <v>308303</v>
      </c>
      <c r="F159" s="252"/>
      <c r="G159" s="241" t="s">
        <v>1070</v>
      </c>
      <c r="H159" s="284" t="s">
        <v>1071</v>
      </c>
      <c r="I159" s="284" t="s">
        <v>1072</v>
      </c>
      <c r="J159" s="241">
        <v>0</v>
      </c>
      <c r="K159" s="145" t="s">
        <v>972</v>
      </c>
    </row>
    <row r="160" spans="1:11" ht="16.25" customHeight="1">
      <c r="A160" s="249">
        <v>33</v>
      </c>
      <c r="B160" s="259"/>
      <c r="C160" s="260"/>
      <c r="D160" s="260"/>
      <c r="E160" s="261">
        <v>308304</v>
      </c>
      <c r="F160" s="262"/>
      <c r="G160" s="241" t="s">
        <v>1073</v>
      </c>
      <c r="H160" s="284" t="s">
        <v>1074</v>
      </c>
      <c r="I160" s="284" t="s">
        <v>1075</v>
      </c>
      <c r="J160" s="241">
        <v>19</v>
      </c>
      <c r="K160" s="145" t="s">
        <v>972</v>
      </c>
    </row>
    <row r="161" spans="1:11" ht="16.25" customHeight="1">
      <c r="A161" s="249">
        <v>33</v>
      </c>
      <c r="B161" s="275"/>
      <c r="C161" s="260"/>
      <c r="D161" s="260"/>
      <c r="E161" s="251">
        <v>308305</v>
      </c>
      <c r="F161" s="276"/>
      <c r="G161" s="241" t="s">
        <v>1073</v>
      </c>
      <c r="H161" s="284" t="s">
        <v>1074</v>
      </c>
      <c r="I161" s="284" t="s">
        <v>1075</v>
      </c>
      <c r="J161" s="241">
        <v>9</v>
      </c>
      <c r="K161" s="145" t="s">
        <v>972</v>
      </c>
    </row>
    <row r="162" spans="1:11" ht="16.25" customHeight="1">
      <c r="A162" s="249">
        <v>33</v>
      </c>
      <c r="B162" s="275"/>
      <c r="C162" s="260"/>
      <c r="D162" s="260"/>
      <c r="E162" s="251">
        <v>308306</v>
      </c>
      <c r="F162" s="276"/>
      <c r="G162" s="241" t="s">
        <v>1073</v>
      </c>
      <c r="H162" s="284" t="s">
        <v>1074</v>
      </c>
      <c r="I162" s="284" t="s">
        <v>1075</v>
      </c>
      <c r="J162" s="241">
        <v>5</v>
      </c>
      <c r="K162" s="145" t="s">
        <v>972</v>
      </c>
    </row>
    <row r="163" spans="1:11" ht="16.25" customHeight="1">
      <c r="A163" s="249" t="s">
        <v>1065</v>
      </c>
      <c r="B163" s="244"/>
      <c r="C163" s="250"/>
      <c r="D163" s="250"/>
      <c r="E163" s="251">
        <v>308307</v>
      </c>
      <c r="F163" s="252"/>
      <c r="G163" s="241"/>
      <c r="H163" s="284" t="s">
        <v>1066</v>
      </c>
      <c r="I163" s="284" t="s">
        <v>1067</v>
      </c>
      <c r="J163" s="241">
        <v>8</v>
      </c>
      <c r="K163" s="145" t="s">
        <v>972</v>
      </c>
    </row>
    <row r="164" spans="1:11" ht="16.25" customHeight="1">
      <c r="A164" s="254">
        <v>33</v>
      </c>
      <c r="B164" s="245"/>
      <c r="C164" s="255"/>
      <c r="D164" s="255"/>
      <c r="E164" s="256">
        <v>308308</v>
      </c>
      <c r="F164" s="257"/>
      <c r="G164" s="233" t="s">
        <v>1073</v>
      </c>
      <c r="H164" s="288" t="s">
        <v>1074</v>
      </c>
      <c r="I164" s="288" t="s">
        <v>1075</v>
      </c>
      <c r="J164" s="233">
        <v>21</v>
      </c>
      <c r="K164" s="145" t="s">
        <v>972</v>
      </c>
    </row>
    <row r="165" spans="1:11" ht="16.25" customHeight="1">
      <c r="A165" s="254">
        <v>33</v>
      </c>
      <c r="B165" s="245"/>
      <c r="C165" s="255"/>
      <c r="D165" s="255"/>
      <c r="E165" s="256">
        <v>308309</v>
      </c>
      <c r="F165" s="257"/>
      <c r="G165" s="233" t="s">
        <v>1073</v>
      </c>
      <c r="H165" s="288" t="s">
        <v>1074</v>
      </c>
      <c r="I165" s="288" t="s">
        <v>1075</v>
      </c>
      <c r="J165" s="233">
        <v>11</v>
      </c>
      <c r="K165" s="145" t="s">
        <v>972</v>
      </c>
    </row>
    <row r="166" spans="1:11" ht="16.25" customHeight="1">
      <c r="A166" s="249">
        <v>34</v>
      </c>
      <c r="B166" s="244"/>
      <c r="C166" s="250"/>
      <c r="D166" s="250"/>
      <c r="E166" s="251">
        <v>309101</v>
      </c>
      <c r="F166" s="252"/>
      <c r="G166" s="241" t="s">
        <v>1082</v>
      </c>
      <c r="H166" s="284" t="s">
        <v>1083</v>
      </c>
      <c r="I166" s="284" t="s">
        <v>1084</v>
      </c>
      <c r="J166" s="241">
        <v>19</v>
      </c>
      <c r="K166" s="145" t="s">
        <v>972</v>
      </c>
    </row>
    <row r="167" spans="1:11" ht="16.25" customHeight="1">
      <c r="A167" s="249">
        <v>34</v>
      </c>
      <c r="B167" s="244"/>
      <c r="C167" s="250"/>
      <c r="D167" s="250"/>
      <c r="E167" s="251">
        <v>309102</v>
      </c>
      <c r="F167" s="252"/>
      <c r="G167" s="241" t="s">
        <v>1085</v>
      </c>
      <c r="H167" s="284" t="s">
        <v>1086</v>
      </c>
      <c r="I167" s="284" t="s">
        <v>1087</v>
      </c>
      <c r="J167" s="241">
        <v>9</v>
      </c>
      <c r="K167" s="145" t="s">
        <v>972</v>
      </c>
    </row>
    <row r="168" spans="1:11" ht="16.25" customHeight="1">
      <c r="A168" s="249">
        <v>34</v>
      </c>
      <c r="B168" s="244"/>
      <c r="C168" s="250"/>
      <c r="D168" s="250"/>
      <c r="E168" s="251">
        <v>309103</v>
      </c>
      <c r="F168" s="252"/>
      <c r="G168" s="241" t="s">
        <v>1088</v>
      </c>
      <c r="H168" s="284" t="s">
        <v>1089</v>
      </c>
      <c r="I168" s="284" t="s">
        <v>1090</v>
      </c>
      <c r="J168" s="241">
        <v>5</v>
      </c>
      <c r="K168" s="145" t="s">
        <v>972</v>
      </c>
    </row>
    <row r="169" spans="1:11" ht="16.25" customHeight="1">
      <c r="A169" s="249">
        <v>34</v>
      </c>
      <c r="B169" s="244"/>
      <c r="C169" s="250"/>
      <c r="D169" s="250"/>
      <c r="E169" s="251">
        <v>309104</v>
      </c>
      <c r="F169" s="252"/>
      <c r="G169" s="241" t="s">
        <v>1079</v>
      </c>
      <c r="H169" s="284" t="s">
        <v>1080</v>
      </c>
      <c r="I169" s="284" t="s">
        <v>1081</v>
      </c>
      <c r="J169" s="241">
        <v>20</v>
      </c>
      <c r="K169" s="145" t="s">
        <v>972</v>
      </c>
    </row>
    <row r="170" spans="1:11" ht="16.25" customHeight="1">
      <c r="A170" s="249">
        <v>34</v>
      </c>
      <c r="B170" s="244"/>
      <c r="C170" s="250"/>
      <c r="D170" s="250"/>
      <c r="E170" s="251">
        <v>309105</v>
      </c>
      <c r="F170" s="252"/>
      <c r="G170" s="241" t="s">
        <v>1076</v>
      </c>
      <c r="H170" s="284" t="s">
        <v>1077</v>
      </c>
      <c r="I170" s="284" t="s">
        <v>1078</v>
      </c>
      <c r="J170" s="241">
        <v>24</v>
      </c>
      <c r="K170" s="145" t="s">
        <v>972</v>
      </c>
    </row>
    <row r="171" spans="1:11" ht="16.25" customHeight="1">
      <c r="A171" s="254">
        <v>34</v>
      </c>
      <c r="B171" s="245"/>
      <c r="C171" s="255"/>
      <c r="D171" s="255"/>
      <c r="E171" s="256">
        <v>309106</v>
      </c>
      <c r="F171" s="257"/>
      <c r="G171" s="233" t="s">
        <v>1082</v>
      </c>
      <c r="H171" s="288" t="s">
        <v>1798</v>
      </c>
      <c r="I171" s="288" t="s">
        <v>1799</v>
      </c>
      <c r="J171" s="233">
        <v>21</v>
      </c>
      <c r="K171" s="145" t="s">
        <v>972</v>
      </c>
    </row>
    <row r="172" spans="1:11" ht="16.25" customHeight="1">
      <c r="A172" s="254">
        <v>34</v>
      </c>
      <c r="B172" s="245"/>
      <c r="C172" s="255"/>
      <c r="D172" s="255"/>
      <c r="E172" s="256">
        <v>309107</v>
      </c>
      <c r="F172" s="257"/>
      <c r="G172" s="233" t="s">
        <v>1085</v>
      </c>
      <c r="H172" s="288" t="s">
        <v>1800</v>
      </c>
      <c r="I172" s="288" t="s">
        <v>1801</v>
      </c>
      <c r="J172" s="233">
        <v>11</v>
      </c>
      <c r="K172" s="145" t="s">
        <v>972</v>
      </c>
    </row>
    <row r="173" spans="1:11" ht="16.25" customHeight="1">
      <c r="A173" s="277" t="s">
        <v>968</v>
      </c>
      <c r="B173" s="278"/>
      <c r="C173" s="279"/>
      <c r="D173" s="279"/>
      <c r="E173" s="247">
        <v>320101</v>
      </c>
      <c r="F173" s="239"/>
      <c r="G173" s="236" t="s">
        <v>1122</v>
      </c>
      <c r="H173" s="280" t="s">
        <v>970</v>
      </c>
      <c r="I173" s="280" t="s">
        <v>971</v>
      </c>
      <c r="J173" s="248">
        <v>19</v>
      </c>
      <c r="K173" s="145" t="s">
        <v>1123</v>
      </c>
    </row>
    <row r="174" spans="1:11" ht="16.25" customHeight="1">
      <c r="A174" s="281" t="s">
        <v>968</v>
      </c>
      <c r="B174" s="282"/>
      <c r="C174" s="283"/>
      <c r="D174" s="283"/>
      <c r="E174" s="251">
        <v>320102</v>
      </c>
      <c r="F174" s="252" t="s">
        <v>864</v>
      </c>
      <c r="G174" s="241" t="s">
        <v>1124</v>
      </c>
      <c r="H174" s="284" t="s">
        <v>974</v>
      </c>
      <c r="I174" s="280" t="s">
        <v>971</v>
      </c>
      <c r="J174" s="253">
        <v>9</v>
      </c>
      <c r="K174" s="145" t="s">
        <v>1123</v>
      </c>
    </row>
    <row r="175" spans="1:11" ht="16.25" customHeight="1">
      <c r="A175" s="281" t="s">
        <v>968</v>
      </c>
      <c r="B175" s="282"/>
      <c r="C175" s="283"/>
      <c r="D175" s="283"/>
      <c r="E175" s="251">
        <v>320103</v>
      </c>
      <c r="F175" s="252" t="s">
        <v>864</v>
      </c>
      <c r="G175" s="241" t="s">
        <v>1124</v>
      </c>
      <c r="H175" s="284" t="s">
        <v>976</v>
      </c>
      <c r="I175" s="280" t="s">
        <v>971</v>
      </c>
      <c r="J175" s="253">
        <v>5</v>
      </c>
      <c r="K175" s="145" t="s">
        <v>1123</v>
      </c>
    </row>
    <row r="176" spans="1:11" ht="16.25" customHeight="1">
      <c r="A176" s="285" t="s">
        <v>968</v>
      </c>
      <c r="B176" s="286"/>
      <c r="C176" s="287"/>
      <c r="D176" s="287"/>
      <c r="E176" s="256">
        <v>320104</v>
      </c>
      <c r="F176" s="257"/>
      <c r="G176" s="233" t="s">
        <v>1122</v>
      </c>
      <c r="H176" s="288" t="s">
        <v>1733</v>
      </c>
      <c r="I176" s="288" t="s">
        <v>1734</v>
      </c>
      <c r="J176" s="258">
        <v>21</v>
      </c>
      <c r="K176" s="145" t="s">
        <v>1123</v>
      </c>
    </row>
    <row r="177" spans="1:11" ht="16.25" customHeight="1">
      <c r="A177" s="285" t="s">
        <v>968</v>
      </c>
      <c r="B177" s="286"/>
      <c r="C177" s="287"/>
      <c r="D177" s="287"/>
      <c r="E177" s="256">
        <v>320105</v>
      </c>
      <c r="F177" s="257" t="s">
        <v>864</v>
      </c>
      <c r="G177" s="233" t="s">
        <v>1124</v>
      </c>
      <c r="H177" s="288" t="s">
        <v>1735</v>
      </c>
      <c r="I177" s="288" t="s">
        <v>1736</v>
      </c>
      <c r="J177" s="258">
        <v>11</v>
      </c>
      <c r="K177" s="145" t="s">
        <v>1123</v>
      </c>
    </row>
    <row r="178" spans="1:11" ht="16.25" customHeight="1">
      <c r="A178" s="281" t="s">
        <v>977</v>
      </c>
      <c r="B178" s="282"/>
      <c r="C178" s="283"/>
      <c r="D178" s="283"/>
      <c r="E178" s="251">
        <v>320201</v>
      </c>
      <c r="F178" s="252"/>
      <c r="G178" s="241" t="s">
        <v>1125</v>
      </c>
      <c r="H178" s="284" t="s">
        <v>231</v>
      </c>
      <c r="I178" s="284" t="s">
        <v>979</v>
      </c>
      <c r="J178" s="253">
        <v>19</v>
      </c>
      <c r="K178" s="145" t="s">
        <v>1123</v>
      </c>
    </row>
    <row r="179" spans="1:11" ht="16.25" customHeight="1">
      <c r="A179" s="281" t="s">
        <v>977</v>
      </c>
      <c r="B179" s="282"/>
      <c r="C179" s="283"/>
      <c r="D179" s="283"/>
      <c r="E179" s="251">
        <v>320202</v>
      </c>
      <c r="F179" s="252" t="s">
        <v>864</v>
      </c>
      <c r="G179" s="241" t="s">
        <v>1124</v>
      </c>
      <c r="H179" s="284" t="s">
        <v>981</v>
      </c>
      <c r="I179" s="284" t="s">
        <v>982</v>
      </c>
      <c r="J179" s="253">
        <v>9</v>
      </c>
      <c r="K179" s="145" t="s">
        <v>1123</v>
      </c>
    </row>
    <row r="180" spans="1:11" ht="16.25" customHeight="1">
      <c r="A180" s="281" t="s">
        <v>977</v>
      </c>
      <c r="B180" s="282"/>
      <c r="C180" s="283"/>
      <c r="D180" s="283"/>
      <c r="E180" s="251">
        <v>320203</v>
      </c>
      <c r="F180" s="252" t="s">
        <v>864</v>
      </c>
      <c r="G180" s="241" t="s">
        <v>1124</v>
      </c>
      <c r="H180" s="284" t="s">
        <v>984</v>
      </c>
      <c r="I180" s="284" t="s">
        <v>985</v>
      </c>
      <c r="J180" s="253">
        <v>5</v>
      </c>
      <c r="K180" s="145" t="s">
        <v>1123</v>
      </c>
    </row>
    <row r="181" spans="1:11" ht="16.25" customHeight="1">
      <c r="A181" s="285" t="s">
        <v>977</v>
      </c>
      <c r="B181" s="286"/>
      <c r="C181" s="287"/>
      <c r="D181" s="287"/>
      <c r="E181" s="256">
        <v>320204</v>
      </c>
      <c r="F181" s="257"/>
      <c r="G181" s="233" t="s">
        <v>1125</v>
      </c>
      <c r="H181" s="288" t="s">
        <v>1737</v>
      </c>
      <c r="I181" s="288" t="s">
        <v>1738</v>
      </c>
      <c r="J181" s="258">
        <v>21</v>
      </c>
      <c r="K181" s="145" t="s">
        <v>1123</v>
      </c>
    </row>
    <row r="182" spans="1:11" ht="16.25" customHeight="1">
      <c r="A182" s="285" t="s">
        <v>977</v>
      </c>
      <c r="B182" s="286"/>
      <c r="C182" s="287"/>
      <c r="D182" s="287"/>
      <c r="E182" s="256">
        <v>320205</v>
      </c>
      <c r="F182" s="257" t="s">
        <v>864</v>
      </c>
      <c r="G182" s="233" t="s">
        <v>1124</v>
      </c>
      <c r="H182" s="288" t="s">
        <v>1739</v>
      </c>
      <c r="I182" s="288" t="s">
        <v>1740</v>
      </c>
      <c r="J182" s="258">
        <v>11</v>
      </c>
      <c r="K182" s="145" t="s">
        <v>1123</v>
      </c>
    </row>
    <row r="183" spans="1:11" ht="16.25" customHeight="1">
      <c r="A183" s="281" t="s">
        <v>986</v>
      </c>
      <c r="B183" s="282"/>
      <c r="C183" s="283"/>
      <c r="D183" s="283"/>
      <c r="E183" s="251">
        <v>320401</v>
      </c>
      <c r="F183" s="252"/>
      <c r="G183" s="241" t="s">
        <v>1126</v>
      </c>
      <c r="H183" s="284" t="s">
        <v>988</v>
      </c>
      <c r="I183" s="284" t="s">
        <v>989</v>
      </c>
      <c r="J183" s="253">
        <v>19</v>
      </c>
      <c r="K183" s="145" t="s">
        <v>1123</v>
      </c>
    </row>
    <row r="184" spans="1:11" ht="16.25" customHeight="1">
      <c r="A184" s="281" t="s">
        <v>986</v>
      </c>
      <c r="B184" s="282"/>
      <c r="C184" s="283"/>
      <c r="D184" s="283"/>
      <c r="E184" s="251">
        <v>320402</v>
      </c>
      <c r="F184" s="252" t="s">
        <v>864</v>
      </c>
      <c r="G184" s="241" t="s">
        <v>1124</v>
      </c>
      <c r="H184" s="284" t="s">
        <v>991</v>
      </c>
      <c r="I184" s="284" t="s">
        <v>992</v>
      </c>
      <c r="J184" s="253">
        <v>9</v>
      </c>
      <c r="K184" s="145" t="s">
        <v>1123</v>
      </c>
    </row>
    <row r="185" spans="1:11" ht="16.25" customHeight="1">
      <c r="A185" s="281" t="s">
        <v>986</v>
      </c>
      <c r="B185" s="282"/>
      <c r="C185" s="283"/>
      <c r="D185" s="283"/>
      <c r="E185" s="251">
        <v>320403</v>
      </c>
      <c r="F185" s="252" t="s">
        <v>864</v>
      </c>
      <c r="G185" s="241" t="s">
        <v>1124</v>
      </c>
      <c r="H185" s="284" t="s">
        <v>994</v>
      </c>
      <c r="I185" s="284" t="s">
        <v>995</v>
      </c>
      <c r="J185" s="253">
        <v>5</v>
      </c>
      <c r="K185" s="145" t="s">
        <v>1123</v>
      </c>
    </row>
    <row r="186" spans="1:11" ht="16.25" customHeight="1">
      <c r="A186" s="285" t="s">
        <v>986</v>
      </c>
      <c r="B186" s="286"/>
      <c r="C186" s="287"/>
      <c r="D186" s="287"/>
      <c r="E186" s="256">
        <v>320404</v>
      </c>
      <c r="F186" s="257"/>
      <c r="G186" s="233" t="s">
        <v>1126</v>
      </c>
      <c r="H186" s="288" t="s">
        <v>1741</v>
      </c>
      <c r="I186" s="288" t="s">
        <v>1742</v>
      </c>
      <c r="J186" s="258">
        <v>21</v>
      </c>
      <c r="K186" s="145" t="s">
        <v>1123</v>
      </c>
    </row>
    <row r="187" spans="1:11" ht="16.25" customHeight="1">
      <c r="A187" s="285" t="s">
        <v>986</v>
      </c>
      <c r="B187" s="286"/>
      <c r="C187" s="287"/>
      <c r="D187" s="287"/>
      <c r="E187" s="256">
        <v>320405</v>
      </c>
      <c r="F187" s="257" t="s">
        <v>864</v>
      </c>
      <c r="G187" s="233" t="s">
        <v>1124</v>
      </c>
      <c r="H187" s="288" t="s">
        <v>1743</v>
      </c>
      <c r="I187" s="288" t="s">
        <v>1744</v>
      </c>
      <c r="J187" s="258">
        <v>11</v>
      </c>
      <c r="K187" s="145" t="s">
        <v>1123</v>
      </c>
    </row>
    <row r="188" spans="1:11" ht="16.25" customHeight="1">
      <c r="A188" s="281" t="s">
        <v>996</v>
      </c>
      <c r="B188" s="282"/>
      <c r="C188" s="283"/>
      <c r="D188" s="283"/>
      <c r="E188" s="251">
        <v>320501</v>
      </c>
      <c r="F188" s="252"/>
      <c r="G188" s="241" t="s">
        <v>1127</v>
      </c>
      <c r="H188" s="284" t="s">
        <v>1802</v>
      </c>
      <c r="I188" s="284" t="s">
        <v>1746</v>
      </c>
      <c r="J188" s="253">
        <v>19</v>
      </c>
      <c r="K188" s="145" t="s">
        <v>1123</v>
      </c>
    </row>
    <row r="189" spans="1:11" ht="16.25" customHeight="1">
      <c r="A189" s="281" t="s">
        <v>996</v>
      </c>
      <c r="B189" s="282"/>
      <c r="C189" s="283"/>
      <c r="D189" s="283"/>
      <c r="E189" s="251">
        <v>320502</v>
      </c>
      <c r="F189" s="252" t="s">
        <v>864</v>
      </c>
      <c r="G189" s="241" t="s">
        <v>1124</v>
      </c>
      <c r="H189" s="284" t="s">
        <v>1803</v>
      </c>
      <c r="I189" s="284" t="s">
        <v>1748</v>
      </c>
      <c r="J189" s="253">
        <v>9</v>
      </c>
      <c r="K189" s="145" t="s">
        <v>1123</v>
      </c>
    </row>
    <row r="190" spans="1:11" ht="16.25" customHeight="1">
      <c r="A190" s="281" t="s">
        <v>996</v>
      </c>
      <c r="B190" s="282"/>
      <c r="C190" s="283"/>
      <c r="D190" s="283"/>
      <c r="E190" s="251">
        <v>320503</v>
      </c>
      <c r="F190" s="252" t="s">
        <v>864</v>
      </c>
      <c r="G190" s="241" t="s">
        <v>1124</v>
      </c>
      <c r="H190" s="284" t="s">
        <v>1749</v>
      </c>
      <c r="I190" s="284" t="s">
        <v>1750</v>
      </c>
      <c r="J190" s="253">
        <v>5</v>
      </c>
      <c r="K190" s="145" t="s">
        <v>1123</v>
      </c>
    </row>
    <row r="191" spans="1:11" ht="16.25" customHeight="1">
      <c r="A191" s="285" t="s">
        <v>996</v>
      </c>
      <c r="B191" s="286"/>
      <c r="C191" s="287"/>
      <c r="D191" s="287"/>
      <c r="E191" s="256">
        <v>320504</v>
      </c>
      <c r="F191" s="257"/>
      <c r="G191" s="233" t="s">
        <v>1127</v>
      </c>
      <c r="H191" s="289" t="s">
        <v>1804</v>
      </c>
      <c r="I191" s="289" t="s">
        <v>1752</v>
      </c>
      <c r="J191" s="258">
        <v>21</v>
      </c>
      <c r="K191" s="145" t="s">
        <v>1123</v>
      </c>
    </row>
    <row r="192" spans="1:11" ht="16.25" customHeight="1">
      <c r="A192" s="285" t="s">
        <v>996</v>
      </c>
      <c r="B192" s="286"/>
      <c r="C192" s="287"/>
      <c r="D192" s="287"/>
      <c r="E192" s="256">
        <v>320505</v>
      </c>
      <c r="F192" s="257" t="s">
        <v>864</v>
      </c>
      <c r="G192" s="233" t="s">
        <v>1124</v>
      </c>
      <c r="H192" s="289" t="s">
        <v>1805</v>
      </c>
      <c r="I192" s="289" t="s">
        <v>1754</v>
      </c>
      <c r="J192" s="258">
        <v>11</v>
      </c>
      <c r="K192" s="145" t="s">
        <v>1123</v>
      </c>
    </row>
    <row r="193" spans="1:11" ht="16.25" customHeight="1">
      <c r="A193" s="281" t="s">
        <v>996</v>
      </c>
      <c r="B193" s="282"/>
      <c r="C193" s="283"/>
      <c r="D193" s="283"/>
      <c r="E193" s="251">
        <v>320601</v>
      </c>
      <c r="F193" s="252"/>
      <c r="G193" s="241" t="s">
        <v>1128</v>
      </c>
      <c r="H193" s="284" t="s">
        <v>1001</v>
      </c>
      <c r="I193" s="284" t="s">
        <v>1002</v>
      </c>
      <c r="J193" s="253">
        <v>19</v>
      </c>
      <c r="K193" s="145" t="s">
        <v>1123</v>
      </c>
    </row>
    <row r="194" spans="1:11" ht="16.25" customHeight="1">
      <c r="A194" s="281" t="s">
        <v>996</v>
      </c>
      <c r="B194" s="282"/>
      <c r="C194" s="283"/>
      <c r="D194" s="283"/>
      <c r="E194" s="251">
        <v>320602</v>
      </c>
      <c r="F194" s="252" t="s">
        <v>864</v>
      </c>
      <c r="G194" s="241" t="s">
        <v>1124</v>
      </c>
      <c r="H194" s="284" t="s">
        <v>1004</v>
      </c>
      <c r="I194" s="284" t="s">
        <v>1005</v>
      </c>
      <c r="J194" s="253">
        <v>9</v>
      </c>
      <c r="K194" s="145" t="s">
        <v>1123</v>
      </c>
    </row>
    <row r="195" spans="1:11" ht="16.25" customHeight="1">
      <c r="A195" s="281" t="s">
        <v>996</v>
      </c>
      <c r="B195" s="282"/>
      <c r="C195" s="283"/>
      <c r="D195" s="283"/>
      <c r="E195" s="251">
        <v>320603</v>
      </c>
      <c r="F195" s="252" t="s">
        <v>864</v>
      </c>
      <c r="G195" s="241" t="s">
        <v>1124</v>
      </c>
      <c r="H195" s="284" t="s">
        <v>1007</v>
      </c>
      <c r="I195" s="284" t="s">
        <v>1008</v>
      </c>
      <c r="J195" s="241">
        <v>5</v>
      </c>
      <c r="K195" s="145" t="s">
        <v>1123</v>
      </c>
    </row>
    <row r="196" spans="1:11" ht="16.25" customHeight="1">
      <c r="A196" s="285" t="s">
        <v>996</v>
      </c>
      <c r="B196" s="286"/>
      <c r="C196" s="287"/>
      <c r="D196" s="287"/>
      <c r="E196" s="256">
        <v>320604</v>
      </c>
      <c r="F196" s="257"/>
      <c r="G196" s="233" t="s">
        <v>1128</v>
      </c>
      <c r="H196" s="288" t="s">
        <v>1755</v>
      </c>
      <c r="I196" s="288" t="s">
        <v>1756</v>
      </c>
      <c r="J196" s="258">
        <v>21</v>
      </c>
      <c r="K196" s="145" t="s">
        <v>1123</v>
      </c>
    </row>
    <row r="197" spans="1:11" ht="16.25" customHeight="1">
      <c r="A197" s="285" t="s">
        <v>996</v>
      </c>
      <c r="B197" s="286"/>
      <c r="C197" s="287"/>
      <c r="D197" s="287"/>
      <c r="E197" s="256">
        <v>320605</v>
      </c>
      <c r="F197" s="257" t="s">
        <v>864</v>
      </c>
      <c r="G197" s="233" t="s">
        <v>1124</v>
      </c>
      <c r="H197" s="288" t="s">
        <v>1757</v>
      </c>
      <c r="I197" s="288" t="s">
        <v>1758</v>
      </c>
      <c r="J197" s="258">
        <v>11</v>
      </c>
      <c r="K197" s="145" t="s">
        <v>1123</v>
      </c>
    </row>
    <row r="198" spans="1:11" ht="16.25" customHeight="1">
      <c r="A198" s="281" t="s">
        <v>1009</v>
      </c>
      <c r="B198" s="282"/>
      <c r="C198" s="283"/>
      <c r="D198" s="283"/>
      <c r="E198" s="251">
        <v>320701</v>
      </c>
      <c r="F198" s="252"/>
      <c r="G198" s="241" t="s">
        <v>1129</v>
      </c>
      <c r="H198" s="284" t="s">
        <v>1011</v>
      </c>
      <c r="I198" s="284" t="s">
        <v>1012</v>
      </c>
      <c r="J198" s="241">
        <v>19</v>
      </c>
      <c r="K198" s="145" t="s">
        <v>1123</v>
      </c>
    </row>
    <row r="199" spans="1:11" ht="16.25" customHeight="1">
      <c r="A199" s="281" t="s">
        <v>1009</v>
      </c>
      <c r="B199" s="282"/>
      <c r="C199" s="283"/>
      <c r="D199" s="283"/>
      <c r="E199" s="251">
        <v>320702</v>
      </c>
      <c r="F199" s="252" t="s">
        <v>864</v>
      </c>
      <c r="G199" s="241" t="s">
        <v>1124</v>
      </c>
      <c r="H199" s="284" t="s">
        <v>1014</v>
      </c>
      <c r="I199" s="284" t="s">
        <v>1015</v>
      </c>
      <c r="J199" s="241">
        <v>9</v>
      </c>
      <c r="K199" s="145" t="s">
        <v>1123</v>
      </c>
    </row>
    <row r="200" spans="1:11" ht="16.25" customHeight="1">
      <c r="A200" s="281" t="s">
        <v>1009</v>
      </c>
      <c r="B200" s="282"/>
      <c r="C200" s="283"/>
      <c r="D200" s="283"/>
      <c r="E200" s="251">
        <v>320703</v>
      </c>
      <c r="F200" s="252" t="s">
        <v>864</v>
      </c>
      <c r="G200" s="241" t="s">
        <v>1124</v>
      </c>
      <c r="H200" s="284" t="s">
        <v>1017</v>
      </c>
      <c r="I200" s="284" t="s">
        <v>1018</v>
      </c>
      <c r="J200" s="241">
        <v>5</v>
      </c>
      <c r="K200" s="145" t="s">
        <v>1123</v>
      </c>
    </row>
    <row r="201" spans="1:11" ht="16.25" customHeight="1">
      <c r="A201" s="285" t="s">
        <v>1009</v>
      </c>
      <c r="B201" s="286"/>
      <c r="C201" s="287"/>
      <c r="D201" s="287"/>
      <c r="E201" s="256">
        <v>320704</v>
      </c>
      <c r="F201" s="257"/>
      <c r="G201" s="233" t="s">
        <v>1129</v>
      </c>
      <c r="H201" s="288" t="s">
        <v>1759</v>
      </c>
      <c r="I201" s="288" t="s">
        <v>1760</v>
      </c>
      <c r="J201" s="233">
        <v>21</v>
      </c>
      <c r="K201" s="145" t="s">
        <v>1123</v>
      </c>
    </row>
    <row r="202" spans="1:11" ht="16.25" customHeight="1">
      <c r="A202" s="285" t="s">
        <v>1009</v>
      </c>
      <c r="B202" s="286"/>
      <c r="C202" s="287"/>
      <c r="D202" s="287"/>
      <c r="E202" s="256">
        <v>320705</v>
      </c>
      <c r="F202" s="257" t="s">
        <v>864</v>
      </c>
      <c r="G202" s="233" t="s">
        <v>1124</v>
      </c>
      <c r="H202" s="288" t="s">
        <v>1761</v>
      </c>
      <c r="I202" s="288" t="s">
        <v>1762</v>
      </c>
      <c r="J202" s="233">
        <v>11</v>
      </c>
      <c r="K202" s="145" t="s">
        <v>1123</v>
      </c>
    </row>
    <row r="203" spans="1:11" ht="16.25" customHeight="1">
      <c r="A203" s="281" t="s">
        <v>1019</v>
      </c>
      <c r="B203" s="282"/>
      <c r="C203" s="283"/>
      <c r="D203" s="283"/>
      <c r="E203" s="251">
        <v>320801</v>
      </c>
      <c r="F203" s="252"/>
      <c r="G203" s="241" t="s">
        <v>1130</v>
      </c>
      <c r="H203" s="284" t="s">
        <v>232</v>
      </c>
      <c r="I203" s="284" t="s">
        <v>1021</v>
      </c>
      <c r="J203" s="241">
        <v>19</v>
      </c>
      <c r="K203" s="145" t="s">
        <v>1123</v>
      </c>
    </row>
    <row r="204" spans="1:11" ht="16.25" customHeight="1">
      <c r="A204" s="281" t="s">
        <v>1019</v>
      </c>
      <c r="B204" s="282"/>
      <c r="C204" s="283"/>
      <c r="D204" s="283"/>
      <c r="E204" s="251">
        <v>320802</v>
      </c>
      <c r="F204" s="252" t="s">
        <v>864</v>
      </c>
      <c r="G204" s="241" t="s">
        <v>1124</v>
      </c>
      <c r="H204" s="284" t="s">
        <v>1023</v>
      </c>
      <c r="I204" s="284" t="s">
        <v>1024</v>
      </c>
      <c r="J204" s="241">
        <v>9</v>
      </c>
      <c r="K204" s="145" t="s">
        <v>1123</v>
      </c>
    </row>
    <row r="205" spans="1:11" ht="16.25" customHeight="1">
      <c r="A205" s="281" t="s">
        <v>1019</v>
      </c>
      <c r="B205" s="282"/>
      <c r="C205" s="283"/>
      <c r="D205" s="283"/>
      <c r="E205" s="251">
        <v>320803</v>
      </c>
      <c r="F205" s="252" t="s">
        <v>864</v>
      </c>
      <c r="G205" s="241" t="s">
        <v>1124</v>
      </c>
      <c r="H205" s="284" t="s">
        <v>1026</v>
      </c>
      <c r="I205" s="284" t="s">
        <v>1027</v>
      </c>
      <c r="J205" s="241">
        <v>5</v>
      </c>
      <c r="K205" s="145" t="s">
        <v>1123</v>
      </c>
    </row>
    <row r="206" spans="1:11" ht="16.25" customHeight="1">
      <c r="A206" s="285" t="s">
        <v>1019</v>
      </c>
      <c r="B206" s="286"/>
      <c r="C206" s="287"/>
      <c r="D206" s="287"/>
      <c r="E206" s="256">
        <v>320804</v>
      </c>
      <c r="F206" s="257"/>
      <c r="G206" s="233" t="s">
        <v>1130</v>
      </c>
      <c r="H206" s="288" t="s">
        <v>1763</v>
      </c>
      <c r="I206" s="288" t="s">
        <v>1764</v>
      </c>
      <c r="J206" s="233">
        <v>21</v>
      </c>
      <c r="K206" s="145" t="s">
        <v>1123</v>
      </c>
    </row>
    <row r="207" spans="1:11" ht="16.25" customHeight="1">
      <c r="A207" s="285" t="s">
        <v>1019</v>
      </c>
      <c r="B207" s="286"/>
      <c r="C207" s="287"/>
      <c r="D207" s="287"/>
      <c r="E207" s="256">
        <v>320805</v>
      </c>
      <c r="F207" s="257" t="s">
        <v>864</v>
      </c>
      <c r="G207" s="233" t="s">
        <v>1124</v>
      </c>
      <c r="H207" s="288" t="s">
        <v>1765</v>
      </c>
      <c r="I207" s="288" t="s">
        <v>1766</v>
      </c>
      <c r="J207" s="233">
        <v>11</v>
      </c>
      <c r="K207" s="145" t="s">
        <v>1123</v>
      </c>
    </row>
    <row r="208" spans="1:11" ht="16.25" customHeight="1">
      <c r="A208" s="281" t="s">
        <v>1039</v>
      </c>
      <c r="B208" s="282"/>
      <c r="C208" s="283"/>
      <c r="D208" s="283"/>
      <c r="E208" s="251">
        <v>320901</v>
      </c>
      <c r="F208" s="252" t="s">
        <v>864</v>
      </c>
      <c r="G208" s="241" t="s">
        <v>1124</v>
      </c>
      <c r="H208" s="284" t="s">
        <v>1034</v>
      </c>
      <c r="I208" s="284" t="s">
        <v>1035</v>
      </c>
      <c r="J208" s="241">
        <v>19</v>
      </c>
      <c r="K208" s="145" t="s">
        <v>1123</v>
      </c>
    </row>
    <row r="209" spans="1:11" ht="16.25" customHeight="1">
      <c r="A209" s="281" t="s">
        <v>1767</v>
      </c>
      <c r="B209" s="282"/>
      <c r="C209" s="283"/>
      <c r="D209" s="283"/>
      <c r="E209" s="251">
        <v>320902</v>
      </c>
      <c r="F209" s="252" t="s">
        <v>864</v>
      </c>
      <c r="G209" s="241" t="s">
        <v>1124</v>
      </c>
      <c r="H209" s="284" t="s">
        <v>233</v>
      </c>
      <c r="I209" s="284" t="s">
        <v>1038</v>
      </c>
      <c r="J209" s="241">
        <v>9</v>
      </c>
      <c r="K209" s="145" t="s">
        <v>1123</v>
      </c>
    </row>
    <row r="210" spans="1:11" ht="16.25" customHeight="1">
      <c r="A210" s="281" t="s">
        <v>1768</v>
      </c>
      <c r="B210" s="282"/>
      <c r="C210" s="283"/>
      <c r="D210" s="283"/>
      <c r="E210" s="251">
        <v>320903</v>
      </c>
      <c r="F210" s="252" t="s">
        <v>864</v>
      </c>
      <c r="G210" s="241" t="s">
        <v>1124</v>
      </c>
      <c r="H210" s="284" t="s">
        <v>1041</v>
      </c>
      <c r="I210" s="284" t="s">
        <v>1042</v>
      </c>
      <c r="J210" s="241">
        <v>5</v>
      </c>
      <c r="K210" s="145" t="s">
        <v>1123</v>
      </c>
    </row>
    <row r="211" spans="1:11" ht="16.25" customHeight="1">
      <c r="A211" s="281" t="s">
        <v>1039</v>
      </c>
      <c r="B211" s="282"/>
      <c r="C211" s="283"/>
      <c r="D211" s="283"/>
      <c r="E211" s="251">
        <v>320904</v>
      </c>
      <c r="F211" s="252" t="s">
        <v>864</v>
      </c>
      <c r="G211" s="241" t="s">
        <v>1124</v>
      </c>
      <c r="H211" s="284" t="s">
        <v>1031</v>
      </c>
      <c r="I211" s="284" t="s">
        <v>1032</v>
      </c>
      <c r="J211" s="241">
        <v>20</v>
      </c>
      <c r="K211" s="145" t="s">
        <v>1123</v>
      </c>
    </row>
    <row r="212" spans="1:11" ht="16.25" customHeight="1">
      <c r="A212" s="281" t="s">
        <v>1039</v>
      </c>
      <c r="B212" s="282"/>
      <c r="C212" s="283"/>
      <c r="D212" s="283"/>
      <c r="E212" s="251">
        <v>320905</v>
      </c>
      <c r="F212" s="252" t="s">
        <v>864</v>
      </c>
      <c r="G212" s="241" t="s">
        <v>1124</v>
      </c>
      <c r="H212" s="284" t="s">
        <v>1029</v>
      </c>
      <c r="I212" s="284" t="s">
        <v>1030</v>
      </c>
      <c r="J212" s="241">
        <v>24</v>
      </c>
      <c r="K212" s="145" t="s">
        <v>1123</v>
      </c>
    </row>
    <row r="213" spans="1:11" ht="16.25" customHeight="1">
      <c r="A213" s="285" t="s">
        <v>1028</v>
      </c>
      <c r="B213" s="286"/>
      <c r="C213" s="287"/>
      <c r="D213" s="287"/>
      <c r="E213" s="256">
        <v>320906</v>
      </c>
      <c r="F213" s="257" t="s">
        <v>864</v>
      </c>
      <c r="G213" s="233" t="s">
        <v>1124</v>
      </c>
      <c r="H213" s="288" t="s">
        <v>1806</v>
      </c>
      <c r="I213" s="288" t="s">
        <v>1770</v>
      </c>
      <c r="J213" s="233">
        <v>21</v>
      </c>
      <c r="K213" s="145" t="s">
        <v>1123</v>
      </c>
    </row>
    <row r="214" spans="1:11" ht="16.25" customHeight="1">
      <c r="A214" s="285" t="s">
        <v>1036</v>
      </c>
      <c r="B214" s="286"/>
      <c r="C214" s="287"/>
      <c r="D214" s="287"/>
      <c r="E214" s="256">
        <v>320907</v>
      </c>
      <c r="F214" s="257" t="s">
        <v>864</v>
      </c>
      <c r="G214" s="233" t="s">
        <v>1124</v>
      </c>
      <c r="H214" s="288" t="s">
        <v>1807</v>
      </c>
      <c r="I214" s="288" t="s">
        <v>1772</v>
      </c>
      <c r="J214" s="233">
        <v>11</v>
      </c>
      <c r="K214" s="145" t="s">
        <v>1123</v>
      </c>
    </row>
    <row r="215" spans="1:11" ht="16.25" customHeight="1">
      <c r="A215" s="281">
        <v>24.1</v>
      </c>
      <c r="B215" s="282"/>
      <c r="C215" s="283"/>
      <c r="D215" s="283"/>
      <c r="E215" s="251">
        <v>321101</v>
      </c>
      <c r="F215" s="252"/>
      <c r="G215" s="241" t="s">
        <v>1131</v>
      </c>
      <c r="H215" s="284" t="s">
        <v>1773</v>
      </c>
      <c r="I215" s="284" t="s">
        <v>1774</v>
      </c>
      <c r="J215" s="241">
        <v>19</v>
      </c>
      <c r="K215" s="145" t="s">
        <v>1123</v>
      </c>
    </row>
    <row r="216" spans="1:11" ht="16.25" customHeight="1">
      <c r="A216" s="281">
        <v>25.1</v>
      </c>
      <c r="B216" s="282"/>
      <c r="C216" s="283"/>
      <c r="D216" s="283"/>
      <c r="E216" s="251">
        <v>321102</v>
      </c>
      <c r="F216" s="252" t="s">
        <v>864</v>
      </c>
      <c r="G216" s="241" t="s">
        <v>1124</v>
      </c>
      <c r="H216" s="284" t="s">
        <v>1775</v>
      </c>
      <c r="I216" s="284" t="s">
        <v>1776</v>
      </c>
      <c r="J216" s="241">
        <v>9</v>
      </c>
      <c r="K216" s="145" t="s">
        <v>1123</v>
      </c>
    </row>
    <row r="217" spans="1:11" ht="16.25" customHeight="1">
      <c r="A217" s="281">
        <v>26</v>
      </c>
      <c r="B217" s="282"/>
      <c r="C217" s="283"/>
      <c r="D217" s="283"/>
      <c r="E217" s="251">
        <v>321103</v>
      </c>
      <c r="F217" s="252" t="s">
        <v>864</v>
      </c>
      <c r="G217" s="241" t="s">
        <v>1124</v>
      </c>
      <c r="H217" s="284" t="s">
        <v>1777</v>
      </c>
      <c r="I217" s="284" t="s">
        <v>1778</v>
      </c>
      <c r="J217" s="241">
        <v>5</v>
      </c>
      <c r="K217" s="145" t="s">
        <v>1123</v>
      </c>
    </row>
    <row r="218" spans="1:11" ht="16.25" customHeight="1">
      <c r="A218" s="285">
        <v>24</v>
      </c>
      <c r="B218" s="286"/>
      <c r="C218" s="287"/>
      <c r="D218" s="287"/>
      <c r="E218" s="256">
        <v>321104</v>
      </c>
      <c r="F218" s="257"/>
      <c r="G218" s="233" t="s">
        <v>1131</v>
      </c>
      <c r="H218" s="289" t="s">
        <v>1779</v>
      </c>
      <c r="I218" s="289" t="s">
        <v>1780</v>
      </c>
      <c r="J218" s="233">
        <v>21</v>
      </c>
      <c r="K218" s="145" t="s">
        <v>1123</v>
      </c>
    </row>
    <row r="219" spans="1:11" ht="16.25" customHeight="1">
      <c r="A219" s="285">
        <v>25</v>
      </c>
      <c r="B219" s="286"/>
      <c r="C219" s="287"/>
      <c r="D219" s="287"/>
      <c r="E219" s="256">
        <v>321105</v>
      </c>
      <c r="F219" s="257" t="s">
        <v>864</v>
      </c>
      <c r="G219" s="233" t="s">
        <v>1124</v>
      </c>
      <c r="H219" s="289" t="s">
        <v>1808</v>
      </c>
      <c r="I219" s="289" t="s">
        <v>1782</v>
      </c>
      <c r="J219" s="233">
        <v>11</v>
      </c>
      <c r="K219" s="145" t="s">
        <v>1123</v>
      </c>
    </row>
    <row r="220" spans="1:11" ht="16.25" customHeight="1">
      <c r="A220" s="281">
        <v>24.1</v>
      </c>
      <c r="B220" s="282"/>
      <c r="C220" s="283"/>
      <c r="D220" s="283"/>
      <c r="E220" s="251">
        <v>321201</v>
      </c>
      <c r="F220" s="252"/>
      <c r="G220" s="241" t="s">
        <v>1132</v>
      </c>
      <c r="H220" s="284" t="s">
        <v>1047</v>
      </c>
      <c r="I220" s="284" t="s">
        <v>1048</v>
      </c>
      <c r="J220" s="241">
        <v>19</v>
      </c>
      <c r="K220" s="145" t="s">
        <v>1123</v>
      </c>
    </row>
    <row r="221" spans="1:11" ht="16.25" customHeight="1">
      <c r="A221" s="281">
        <v>25.1</v>
      </c>
      <c r="B221" s="282"/>
      <c r="C221" s="283"/>
      <c r="D221" s="283"/>
      <c r="E221" s="251">
        <v>321202</v>
      </c>
      <c r="F221" s="252" t="s">
        <v>864</v>
      </c>
      <c r="G221" s="241" t="s">
        <v>1124</v>
      </c>
      <c r="H221" s="284" t="s">
        <v>1050</v>
      </c>
      <c r="I221" s="284" t="s">
        <v>1051</v>
      </c>
      <c r="J221" s="241">
        <v>9</v>
      </c>
      <c r="K221" s="145" t="s">
        <v>1123</v>
      </c>
    </row>
    <row r="222" spans="1:11" ht="16.25" customHeight="1">
      <c r="A222" s="281">
        <v>26</v>
      </c>
      <c r="B222" s="282"/>
      <c r="C222" s="283"/>
      <c r="D222" s="283"/>
      <c r="E222" s="251">
        <v>321203</v>
      </c>
      <c r="F222" s="252" t="s">
        <v>864</v>
      </c>
      <c r="G222" s="241" t="s">
        <v>1124</v>
      </c>
      <c r="H222" s="284" t="s">
        <v>1053</v>
      </c>
      <c r="I222" s="284" t="s">
        <v>1054</v>
      </c>
      <c r="J222" s="241">
        <v>5</v>
      </c>
      <c r="K222" s="145" t="s">
        <v>1123</v>
      </c>
    </row>
    <row r="223" spans="1:11" ht="16.25" customHeight="1">
      <c r="A223" s="285">
        <v>24</v>
      </c>
      <c r="B223" s="286"/>
      <c r="C223" s="287"/>
      <c r="D223" s="287"/>
      <c r="E223" s="256">
        <v>321204</v>
      </c>
      <c r="F223" s="257"/>
      <c r="G223" s="233" t="s">
        <v>1132</v>
      </c>
      <c r="H223" s="288" t="s">
        <v>1783</v>
      </c>
      <c r="I223" s="288" t="s">
        <v>1784</v>
      </c>
      <c r="J223" s="233">
        <v>21</v>
      </c>
      <c r="K223" s="145" t="s">
        <v>1123</v>
      </c>
    </row>
    <row r="224" spans="1:11" ht="16.25" customHeight="1">
      <c r="A224" s="285">
        <v>25</v>
      </c>
      <c r="B224" s="286"/>
      <c r="C224" s="287"/>
      <c r="D224" s="287"/>
      <c r="E224" s="256">
        <v>321205</v>
      </c>
      <c r="F224" s="257" t="s">
        <v>864</v>
      </c>
      <c r="G224" s="233" t="s">
        <v>1124</v>
      </c>
      <c r="H224" s="288" t="s">
        <v>1785</v>
      </c>
      <c r="I224" s="288" t="s">
        <v>1786</v>
      </c>
      <c r="J224" s="233">
        <v>11</v>
      </c>
      <c r="K224" s="145" t="s">
        <v>1123</v>
      </c>
    </row>
    <row r="225" spans="1:11" ht="16.25" customHeight="1">
      <c r="A225" s="277"/>
      <c r="B225" s="290"/>
      <c r="C225" s="291"/>
      <c r="D225" s="291"/>
      <c r="E225" s="251">
        <v>321301</v>
      </c>
      <c r="F225" s="252"/>
      <c r="G225" s="241" t="s">
        <v>1141</v>
      </c>
      <c r="H225" s="284" t="s">
        <v>1787</v>
      </c>
      <c r="I225" s="284" t="s">
        <v>1098</v>
      </c>
      <c r="J225" s="241">
        <v>19</v>
      </c>
      <c r="K225" s="145" t="s">
        <v>1123</v>
      </c>
    </row>
    <row r="226" spans="1:11" ht="16.25" customHeight="1">
      <c r="A226" s="277"/>
      <c r="B226" s="290"/>
      <c r="C226" s="291"/>
      <c r="D226" s="291"/>
      <c r="E226" s="251">
        <v>321302</v>
      </c>
      <c r="F226" s="252" t="s">
        <v>864</v>
      </c>
      <c r="G226" s="241" t="s">
        <v>1124</v>
      </c>
      <c r="H226" s="284" t="s">
        <v>1788</v>
      </c>
      <c r="I226" s="284" t="s">
        <v>1100</v>
      </c>
      <c r="J226" s="241">
        <v>9</v>
      </c>
      <c r="K226" s="145" t="s">
        <v>1123</v>
      </c>
    </row>
    <row r="227" spans="1:11" ht="16.25" customHeight="1">
      <c r="A227" s="277"/>
      <c r="B227" s="290"/>
      <c r="C227" s="291"/>
      <c r="D227" s="291"/>
      <c r="E227" s="251">
        <v>321303</v>
      </c>
      <c r="F227" s="252" t="s">
        <v>864</v>
      </c>
      <c r="G227" s="241" t="s">
        <v>1124</v>
      </c>
      <c r="H227" s="284" t="s">
        <v>1789</v>
      </c>
      <c r="I227" s="284" t="s">
        <v>1102</v>
      </c>
      <c r="J227" s="241">
        <v>5</v>
      </c>
      <c r="K227" s="145" t="s">
        <v>1123</v>
      </c>
    </row>
    <row r="228" spans="1:11" ht="16.25" customHeight="1">
      <c r="A228" s="277"/>
      <c r="B228" s="290"/>
      <c r="C228" s="291"/>
      <c r="D228" s="291"/>
      <c r="E228" s="251">
        <v>321304</v>
      </c>
      <c r="F228" s="252" t="s">
        <v>864</v>
      </c>
      <c r="G228" s="241" t="s">
        <v>1124</v>
      </c>
      <c r="H228" s="284" t="s">
        <v>1104</v>
      </c>
      <c r="I228" s="284" t="s">
        <v>1105</v>
      </c>
      <c r="J228" s="241">
        <v>0</v>
      </c>
      <c r="K228" s="145" t="s">
        <v>1123</v>
      </c>
    </row>
    <row r="229" spans="1:11" ht="16.25" customHeight="1">
      <c r="A229" s="285"/>
      <c r="B229" s="292"/>
      <c r="C229" s="293"/>
      <c r="D229" s="293"/>
      <c r="E229" s="256">
        <v>321305</v>
      </c>
      <c r="F229" s="257"/>
      <c r="G229" s="233" t="s">
        <v>1141</v>
      </c>
      <c r="H229" s="288" t="s">
        <v>1790</v>
      </c>
      <c r="I229" s="288" t="s">
        <v>1791</v>
      </c>
      <c r="J229" s="233">
        <v>21</v>
      </c>
      <c r="K229" s="145" t="s">
        <v>1123</v>
      </c>
    </row>
    <row r="230" spans="1:11" ht="16.25" customHeight="1">
      <c r="A230" s="285"/>
      <c r="B230" s="292"/>
      <c r="C230" s="293"/>
      <c r="D230" s="293"/>
      <c r="E230" s="256">
        <v>321306</v>
      </c>
      <c r="F230" s="257" t="s">
        <v>864</v>
      </c>
      <c r="G230" s="233" t="s">
        <v>1124</v>
      </c>
      <c r="H230" s="288" t="s">
        <v>1792</v>
      </c>
      <c r="I230" s="288" t="s">
        <v>1793</v>
      </c>
      <c r="J230" s="233">
        <v>11</v>
      </c>
      <c r="K230" s="145" t="s">
        <v>1123</v>
      </c>
    </row>
    <row r="231" spans="1:11" ht="16.25" customHeight="1">
      <c r="A231" s="277"/>
      <c r="B231" s="282" t="s">
        <v>447</v>
      </c>
      <c r="C231" s="283"/>
      <c r="D231" s="283"/>
      <c r="E231" s="251">
        <v>326301</v>
      </c>
      <c r="F231" s="252" t="s">
        <v>864</v>
      </c>
      <c r="G231" s="241" t="s">
        <v>1124</v>
      </c>
      <c r="H231" s="284" t="s">
        <v>1107</v>
      </c>
      <c r="I231" s="284" t="s">
        <v>1108</v>
      </c>
      <c r="J231" s="241">
        <v>19</v>
      </c>
      <c r="K231" s="145" t="s">
        <v>1123</v>
      </c>
    </row>
    <row r="232" spans="1:11" ht="16.25" customHeight="1">
      <c r="A232" s="277"/>
      <c r="B232" s="282">
        <v>2</v>
      </c>
      <c r="C232" s="283"/>
      <c r="D232" s="283"/>
      <c r="E232" s="251">
        <v>326302</v>
      </c>
      <c r="F232" s="252" t="s">
        <v>864</v>
      </c>
      <c r="G232" s="241" t="s">
        <v>1124</v>
      </c>
      <c r="H232" s="284" t="s">
        <v>1110</v>
      </c>
      <c r="I232" s="284" t="s">
        <v>1111</v>
      </c>
      <c r="J232" s="241">
        <v>19</v>
      </c>
      <c r="K232" s="145" t="s">
        <v>1123</v>
      </c>
    </row>
    <row r="233" spans="1:11" ht="16.25" customHeight="1">
      <c r="A233" s="277"/>
      <c r="B233" s="282">
        <v>3</v>
      </c>
      <c r="C233" s="283"/>
      <c r="D233" s="283"/>
      <c r="E233" s="251">
        <v>326303</v>
      </c>
      <c r="F233" s="252" t="s">
        <v>864</v>
      </c>
      <c r="G233" s="241" t="s">
        <v>1124</v>
      </c>
      <c r="H233" s="284" t="s">
        <v>1113</v>
      </c>
      <c r="I233" s="284" t="s">
        <v>1114</v>
      </c>
      <c r="J233" s="241">
        <v>19</v>
      </c>
      <c r="K233" s="145" t="s">
        <v>1123</v>
      </c>
    </row>
    <row r="234" spans="1:11" ht="16.25" customHeight="1">
      <c r="A234" s="277"/>
      <c r="B234" s="282">
        <v>4</v>
      </c>
      <c r="C234" s="283"/>
      <c r="D234" s="283"/>
      <c r="E234" s="251">
        <v>326304</v>
      </c>
      <c r="F234" s="252"/>
      <c r="G234" s="241" t="s">
        <v>1124</v>
      </c>
      <c r="H234" s="284" t="s">
        <v>1116</v>
      </c>
      <c r="I234" s="284" t="s">
        <v>1117</v>
      </c>
      <c r="J234" s="241">
        <v>19</v>
      </c>
      <c r="K234" s="145" t="s">
        <v>1123</v>
      </c>
    </row>
    <row r="235" spans="1:11" ht="16.25" customHeight="1">
      <c r="A235" s="277"/>
      <c r="B235" s="282" t="s">
        <v>1118</v>
      </c>
      <c r="C235" s="283"/>
      <c r="D235" s="283"/>
      <c r="E235" s="251">
        <v>326306</v>
      </c>
      <c r="F235" s="252"/>
      <c r="G235" s="241" t="s">
        <v>1124</v>
      </c>
      <c r="H235" s="284" t="s">
        <v>1120</v>
      </c>
      <c r="I235" s="284" t="s">
        <v>1121</v>
      </c>
      <c r="J235" s="241">
        <v>19</v>
      </c>
      <c r="K235" s="145" t="s">
        <v>1123</v>
      </c>
    </row>
    <row r="236" spans="1:11" ht="16.25" customHeight="1">
      <c r="A236" s="277"/>
      <c r="B236" s="282" t="s">
        <v>1118</v>
      </c>
      <c r="C236" s="283"/>
      <c r="D236" s="283"/>
      <c r="E236" s="251">
        <v>326307</v>
      </c>
      <c r="F236" s="252"/>
      <c r="G236" s="241" t="s">
        <v>1124</v>
      </c>
      <c r="H236" s="284" t="s">
        <v>1120</v>
      </c>
      <c r="I236" s="284" t="s">
        <v>1121</v>
      </c>
      <c r="J236" s="241">
        <v>9</v>
      </c>
      <c r="K236" s="145" t="s">
        <v>1123</v>
      </c>
    </row>
    <row r="237" spans="1:11" ht="16.25" customHeight="1">
      <c r="A237" s="277"/>
      <c r="B237" s="282" t="s">
        <v>1118</v>
      </c>
      <c r="C237" s="283"/>
      <c r="D237" s="283"/>
      <c r="E237" s="251">
        <v>326308</v>
      </c>
      <c r="F237" s="252"/>
      <c r="G237" s="241" t="s">
        <v>1124</v>
      </c>
      <c r="H237" s="284" t="s">
        <v>1120</v>
      </c>
      <c r="I237" s="284" t="s">
        <v>1121</v>
      </c>
      <c r="J237" s="241">
        <v>5</v>
      </c>
      <c r="K237" s="145" t="s">
        <v>1123</v>
      </c>
    </row>
    <row r="238" spans="1:11" ht="16.25" customHeight="1">
      <c r="A238" s="277"/>
      <c r="B238" s="282" t="s">
        <v>1142</v>
      </c>
      <c r="C238" s="283"/>
      <c r="D238" s="283"/>
      <c r="E238" s="251">
        <v>326309</v>
      </c>
      <c r="F238" s="252"/>
      <c r="G238" s="241" t="s">
        <v>1124</v>
      </c>
      <c r="H238" s="284" t="s">
        <v>1116</v>
      </c>
      <c r="I238" s="284" t="s">
        <v>1117</v>
      </c>
      <c r="J238" s="241">
        <v>9</v>
      </c>
      <c r="K238" s="145" t="s">
        <v>1123</v>
      </c>
    </row>
    <row r="239" spans="1:11" ht="16.25" customHeight="1">
      <c r="A239" s="277"/>
      <c r="B239" s="282" t="s">
        <v>1142</v>
      </c>
      <c r="C239" s="294"/>
      <c r="D239" s="294"/>
      <c r="E239" s="261">
        <v>326310</v>
      </c>
      <c r="F239" s="252"/>
      <c r="G239" s="241" t="s">
        <v>1124</v>
      </c>
      <c r="H239" s="284" t="s">
        <v>1116</v>
      </c>
      <c r="I239" s="284" t="s">
        <v>1117</v>
      </c>
      <c r="J239" s="241">
        <v>5</v>
      </c>
      <c r="K239" s="145" t="s">
        <v>1123</v>
      </c>
    </row>
    <row r="240" spans="1:11" ht="16.25" customHeight="1">
      <c r="A240" s="277"/>
      <c r="B240" s="282" t="s">
        <v>447</v>
      </c>
      <c r="C240" s="294"/>
      <c r="D240" s="294"/>
      <c r="E240" s="261">
        <v>326311</v>
      </c>
      <c r="F240" s="252" t="s">
        <v>864</v>
      </c>
      <c r="G240" s="241" t="s">
        <v>1124</v>
      </c>
      <c r="H240" s="284" t="s">
        <v>1107</v>
      </c>
      <c r="I240" s="284" t="s">
        <v>1108</v>
      </c>
      <c r="J240" s="241">
        <v>9</v>
      </c>
      <c r="K240" s="145" t="s">
        <v>1123</v>
      </c>
    </row>
    <row r="241" spans="1:11" ht="16.25" customHeight="1">
      <c r="A241" s="277"/>
      <c r="B241" s="282" t="s">
        <v>447</v>
      </c>
      <c r="C241" s="283"/>
      <c r="D241" s="283"/>
      <c r="E241" s="251">
        <v>326312</v>
      </c>
      <c r="F241" s="252" t="s">
        <v>864</v>
      </c>
      <c r="G241" s="241" t="s">
        <v>1124</v>
      </c>
      <c r="H241" s="284" t="s">
        <v>1107</v>
      </c>
      <c r="I241" s="284" t="s">
        <v>1108</v>
      </c>
      <c r="J241" s="241">
        <v>5</v>
      </c>
      <c r="K241" s="145" t="s">
        <v>1123</v>
      </c>
    </row>
    <row r="242" spans="1:11" ht="16.25" customHeight="1">
      <c r="A242" s="285"/>
      <c r="B242" s="286" t="s">
        <v>447</v>
      </c>
      <c r="C242" s="295"/>
      <c r="D242" s="295"/>
      <c r="E242" s="268">
        <v>326313</v>
      </c>
      <c r="F242" s="257" t="s">
        <v>864</v>
      </c>
      <c r="G242" s="233" t="s">
        <v>1124</v>
      </c>
      <c r="H242" s="288" t="s">
        <v>1107</v>
      </c>
      <c r="I242" s="288" t="s">
        <v>1108</v>
      </c>
      <c r="J242" s="233">
        <v>21</v>
      </c>
      <c r="K242" s="145" t="s">
        <v>1123</v>
      </c>
    </row>
    <row r="243" spans="1:11" ht="16.25" customHeight="1" thickBot="1">
      <c r="A243" s="285"/>
      <c r="B243" s="286" t="s">
        <v>447</v>
      </c>
      <c r="C243" s="296"/>
      <c r="D243" s="296"/>
      <c r="E243" s="270">
        <v>326314</v>
      </c>
      <c r="F243" s="257" t="s">
        <v>864</v>
      </c>
      <c r="G243" s="233" t="s">
        <v>1124</v>
      </c>
      <c r="H243" s="288" t="s">
        <v>1107</v>
      </c>
      <c r="I243" s="288" t="s">
        <v>1108</v>
      </c>
      <c r="J243" s="233">
        <v>11</v>
      </c>
      <c r="K243" s="145" t="s">
        <v>1123</v>
      </c>
    </row>
    <row r="244" spans="1:11" ht="16.25" customHeight="1" thickTop="1">
      <c r="A244" s="285"/>
      <c r="B244" s="297">
        <v>2</v>
      </c>
      <c r="C244" s="298"/>
      <c r="D244" s="298"/>
      <c r="E244" s="273">
        <v>326315</v>
      </c>
      <c r="F244" s="234" t="s">
        <v>864</v>
      </c>
      <c r="G244" s="274" t="s">
        <v>1124</v>
      </c>
      <c r="H244" s="299" t="s">
        <v>1110</v>
      </c>
      <c r="I244" s="299" t="s">
        <v>1111</v>
      </c>
      <c r="J244" s="274">
        <v>21</v>
      </c>
      <c r="K244" s="145" t="s">
        <v>1123</v>
      </c>
    </row>
    <row r="245" spans="1:11" ht="16.25" customHeight="1">
      <c r="A245" s="285"/>
      <c r="B245" s="286">
        <v>3</v>
      </c>
      <c r="C245" s="287"/>
      <c r="D245" s="287"/>
      <c r="E245" s="256">
        <v>326316</v>
      </c>
      <c r="F245" s="257" t="s">
        <v>864</v>
      </c>
      <c r="G245" s="233" t="s">
        <v>1124</v>
      </c>
      <c r="H245" s="288" t="s">
        <v>1113</v>
      </c>
      <c r="I245" s="299" t="s">
        <v>1114</v>
      </c>
      <c r="J245" s="233">
        <v>21</v>
      </c>
      <c r="K245" s="145" t="s">
        <v>1123</v>
      </c>
    </row>
    <row r="246" spans="1:11" ht="16.25" customHeight="1">
      <c r="A246" s="285"/>
      <c r="B246" s="286">
        <v>4</v>
      </c>
      <c r="C246" s="287"/>
      <c r="D246" s="287"/>
      <c r="E246" s="256">
        <v>326317</v>
      </c>
      <c r="F246" s="257"/>
      <c r="G246" s="233" t="s">
        <v>1124</v>
      </c>
      <c r="H246" s="288" t="s">
        <v>1116</v>
      </c>
      <c r="I246" s="288" t="s">
        <v>1117</v>
      </c>
      <c r="J246" s="233">
        <v>21</v>
      </c>
      <c r="K246" s="145" t="s">
        <v>1123</v>
      </c>
    </row>
    <row r="247" spans="1:11" ht="16.25" customHeight="1">
      <c r="A247" s="285"/>
      <c r="B247" s="286" t="s">
        <v>1142</v>
      </c>
      <c r="C247" s="287"/>
      <c r="D247" s="287"/>
      <c r="E247" s="256">
        <v>326318</v>
      </c>
      <c r="F247" s="257"/>
      <c r="G247" s="233" t="s">
        <v>1124</v>
      </c>
      <c r="H247" s="288" t="s">
        <v>1116</v>
      </c>
      <c r="I247" s="288" t="s">
        <v>1117</v>
      </c>
      <c r="J247" s="233">
        <v>11</v>
      </c>
      <c r="K247" s="145" t="s">
        <v>1123</v>
      </c>
    </row>
    <row r="248" spans="1:11" ht="16.25" customHeight="1">
      <c r="A248" s="285"/>
      <c r="B248" s="286" t="s">
        <v>1118</v>
      </c>
      <c r="C248" s="287"/>
      <c r="D248" s="287"/>
      <c r="E248" s="256">
        <v>326319</v>
      </c>
      <c r="F248" s="257"/>
      <c r="G248" s="233" t="s">
        <v>1124</v>
      </c>
      <c r="H248" s="288" t="s">
        <v>1120</v>
      </c>
      <c r="I248" s="288" t="s">
        <v>1121</v>
      </c>
      <c r="J248" s="233">
        <v>21</v>
      </c>
      <c r="K248" s="145" t="s">
        <v>1123</v>
      </c>
    </row>
    <row r="249" spans="1:11" ht="16.25" customHeight="1">
      <c r="A249" s="285"/>
      <c r="B249" s="286" t="s">
        <v>1118</v>
      </c>
      <c r="C249" s="287"/>
      <c r="D249" s="287"/>
      <c r="E249" s="256">
        <v>326320</v>
      </c>
      <c r="F249" s="257"/>
      <c r="G249" s="233" t="s">
        <v>1124</v>
      </c>
      <c r="H249" s="288" t="s">
        <v>1120</v>
      </c>
      <c r="I249" s="288" t="s">
        <v>1121</v>
      </c>
      <c r="J249" s="233">
        <v>11</v>
      </c>
      <c r="K249" s="145" t="s">
        <v>1123</v>
      </c>
    </row>
    <row r="250" spans="1:11" ht="16.25" customHeight="1">
      <c r="A250" s="277">
        <v>35</v>
      </c>
      <c r="B250" s="282"/>
      <c r="C250" s="283"/>
      <c r="D250" s="283"/>
      <c r="E250" s="251">
        <v>327301</v>
      </c>
      <c r="F250" s="252" t="s">
        <v>864</v>
      </c>
      <c r="G250" s="241" t="s">
        <v>1124</v>
      </c>
      <c r="H250" s="284" t="s">
        <v>1092</v>
      </c>
      <c r="I250" s="284" t="s">
        <v>1093</v>
      </c>
      <c r="J250" s="241">
        <v>24</v>
      </c>
      <c r="K250" s="145" t="s">
        <v>1123</v>
      </c>
    </row>
    <row r="251" spans="1:11" ht="16.25" customHeight="1">
      <c r="A251" s="277">
        <v>35</v>
      </c>
      <c r="B251" s="282"/>
      <c r="C251" s="283"/>
      <c r="D251" s="283"/>
      <c r="E251" s="251">
        <v>327302</v>
      </c>
      <c r="F251" s="252" t="s">
        <v>864</v>
      </c>
      <c r="G251" s="241" t="s">
        <v>1124</v>
      </c>
      <c r="H251" s="284" t="s">
        <v>1095</v>
      </c>
      <c r="I251" s="284" t="s">
        <v>1096</v>
      </c>
      <c r="J251" s="241">
        <v>24</v>
      </c>
      <c r="K251" s="145" t="s">
        <v>1123</v>
      </c>
    </row>
    <row r="252" spans="1:11" ht="16.25" customHeight="1">
      <c r="A252" s="281">
        <v>24.1</v>
      </c>
      <c r="B252" s="290"/>
      <c r="C252" s="291"/>
      <c r="D252" s="291"/>
      <c r="E252" s="251">
        <v>327303</v>
      </c>
      <c r="F252" s="300"/>
      <c r="G252" s="241" t="s">
        <v>1133</v>
      </c>
      <c r="H252" s="284" t="s">
        <v>1056</v>
      </c>
      <c r="I252" s="284" t="s">
        <v>1057</v>
      </c>
      <c r="J252" s="241">
        <v>19</v>
      </c>
      <c r="K252" s="145" t="s">
        <v>1123</v>
      </c>
    </row>
    <row r="253" spans="1:11" ht="16.25" customHeight="1">
      <c r="A253" s="281">
        <v>25.1</v>
      </c>
      <c r="B253" s="290"/>
      <c r="C253" s="291"/>
      <c r="D253" s="291"/>
      <c r="E253" s="251">
        <v>327304</v>
      </c>
      <c r="F253" s="300"/>
      <c r="G253" s="241" t="s">
        <v>1133</v>
      </c>
      <c r="H253" s="284" t="s">
        <v>1058</v>
      </c>
      <c r="I253" s="284" t="s">
        <v>1059</v>
      </c>
      <c r="J253" s="241">
        <v>9</v>
      </c>
      <c r="K253" s="145" t="s">
        <v>1123</v>
      </c>
    </row>
    <row r="254" spans="1:11" ht="16.25" customHeight="1">
      <c r="A254" s="281">
        <v>26</v>
      </c>
      <c r="B254" s="290"/>
      <c r="C254" s="291"/>
      <c r="D254" s="291"/>
      <c r="E254" s="251">
        <v>327305</v>
      </c>
      <c r="F254" s="300"/>
      <c r="G254" s="241" t="s">
        <v>1133</v>
      </c>
      <c r="H254" s="284" t="s">
        <v>1060</v>
      </c>
      <c r="I254" s="284" t="s">
        <v>1061</v>
      </c>
      <c r="J254" s="241">
        <v>5</v>
      </c>
      <c r="K254" s="145" t="s">
        <v>1123</v>
      </c>
    </row>
    <row r="255" spans="1:11" ht="16.25" customHeight="1">
      <c r="A255" s="301">
        <v>24</v>
      </c>
      <c r="B255" s="292"/>
      <c r="C255" s="293"/>
      <c r="D255" s="293"/>
      <c r="E255" s="256">
        <v>327306</v>
      </c>
      <c r="F255" s="302"/>
      <c r="G255" s="233" t="s">
        <v>1133</v>
      </c>
      <c r="H255" s="288" t="s">
        <v>1794</v>
      </c>
      <c r="I255" s="288" t="s">
        <v>1795</v>
      </c>
      <c r="J255" s="233">
        <v>21</v>
      </c>
      <c r="K255" s="145" t="s">
        <v>1123</v>
      </c>
    </row>
    <row r="256" spans="1:11" ht="16.25" customHeight="1">
      <c r="A256" s="301">
        <v>25</v>
      </c>
      <c r="B256" s="292"/>
      <c r="C256" s="293"/>
      <c r="D256" s="293"/>
      <c r="E256" s="256">
        <v>327307</v>
      </c>
      <c r="F256" s="302"/>
      <c r="G256" s="233" t="s">
        <v>1133</v>
      </c>
      <c r="H256" s="288" t="s">
        <v>1796</v>
      </c>
      <c r="I256" s="288" t="s">
        <v>1797</v>
      </c>
      <c r="J256" s="233">
        <v>11</v>
      </c>
      <c r="K256" s="145" t="s">
        <v>1123</v>
      </c>
    </row>
    <row r="257" spans="1:11" ht="16.25" customHeight="1">
      <c r="A257" s="281">
        <v>35</v>
      </c>
      <c r="B257" s="282"/>
      <c r="C257" s="283"/>
      <c r="D257" s="283"/>
      <c r="E257" s="251">
        <v>327311</v>
      </c>
      <c r="F257" s="252" t="s">
        <v>864</v>
      </c>
      <c r="G257" s="241" t="s">
        <v>1124</v>
      </c>
      <c r="H257" s="284" t="s">
        <v>1092</v>
      </c>
      <c r="I257" s="284" t="s">
        <v>1093</v>
      </c>
      <c r="J257" s="241">
        <v>19</v>
      </c>
      <c r="K257" s="145" t="s">
        <v>1123</v>
      </c>
    </row>
    <row r="258" spans="1:11" ht="16.25" customHeight="1">
      <c r="A258" s="281">
        <v>35</v>
      </c>
      <c r="B258" s="282"/>
      <c r="C258" s="283"/>
      <c r="D258" s="283"/>
      <c r="E258" s="251">
        <v>327312</v>
      </c>
      <c r="F258" s="252" t="s">
        <v>864</v>
      </c>
      <c r="G258" s="241" t="s">
        <v>1124</v>
      </c>
      <c r="H258" s="284" t="s">
        <v>1092</v>
      </c>
      <c r="I258" s="284" t="s">
        <v>1093</v>
      </c>
      <c r="J258" s="241">
        <v>9</v>
      </c>
      <c r="K258" s="145" t="s">
        <v>1123</v>
      </c>
    </row>
    <row r="259" spans="1:11" ht="16.25" customHeight="1">
      <c r="A259" s="281">
        <v>35</v>
      </c>
      <c r="B259" s="282"/>
      <c r="C259" s="283"/>
      <c r="D259" s="283"/>
      <c r="E259" s="251">
        <v>327313</v>
      </c>
      <c r="F259" s="252" t="s">
        <v>864</v>
      </c>
      <c r="G259" s="241" t="s">
        <v>1124</v>
      </c>
      <c r="H259" s="284" t="s">
        <v>1092</v>
      </c>
      <c r="I259" s="284" t="s">
        <v>1093</v>
      </c>
      <c r="J259" s="241">
        <v>5</v>
      </c>
      <c r="K259" s="145" t="s">
        <v>1123</v>
      </c>
    </row>
    <row r="260" spans="1:11" ht="16.25" customHeight="1">
      <c r="A260" s="281">
        <v>35</v>
      </c>
      <c r="B260" s="282"/>
      <c r="C260" s="283"/>
      <c r="D260" s="283"/>
      <c r="E260" s="251">
        <v>327314</v>
      </c>
      <c r="F260" s="252" t="s">
        <v>864</v>
      </c>
      <c r="G260" s="241" t="s">
        <v>1124</v>
      </c>
      <c r="H260" s="284" t="s">
        <v>1092</v>
      </c>
      <c r="I260" s="284" t="s">
        <v>1093</v>
      </c>
      <c r="J260" s="241">
        <v>20</v>
      </c>
      <c r="K260" s="145" t="s">
        <v>1123</v>
      </c>
    </row>
    <row r="261" spans="1:11" ht="16.25" customHeight="1">
      <c r="A261" s="301">
        <v>35</v>
      </c>
      <c r="B261" s="286"/>
      <c r="C261" s="287"/>
      <c r="D261" s="287"/>
      <c r="E261" s="256">
        <v>327315</v>
      </c>
      <c r="F261" s="257" t="s">
        <v>864</v>
      </c>
      <c r="G261" s="233" t="s">
        <v>1124</v>
      </c>
      <c r="H261" s="288" t="s">
        <v>1092</v>
      </c>
      <c r="I261" s="288" t="s">
        <v>1093</v>
      </c>
      <c r="J261" s="233">
        <v>21</v>
      </c>
      <c r="K261" s="145" t="s">
        <v>1123</v>
      </c>
    </row>
    <row r="262" spans="1:11" ht="16.25" customHeight="1">
      <c r="A262" s="301">
        <v>35</v>
      </c>
      <c r="B262" s="286"/>
      <c r="C262" s="287"/>
      <c r="D262" s="287"/>
      <c r="E262" s="256">
        <v>327316</v>
      </c>
      <c r="F262" s="257" t="s">
        <v>864</v>
      </c>
      <c r="G262" s="233" t="s">
        <v>1124</v>
      </c>
      <c r="H262" s="288" t="s">
        <v>1092</v>
      </c>
      <c r="I262" s="288" t="s">
        <v>1093</v>
      </c>
      <c r="J262" s="233">
        <v>11</v>
      </c>
      <c r="K262" s="145" t="s">
        <v>1123</v>
      </c>
    </row>
    <row r="263" spans="1:11" ht="16.25" customHeight="1">
      <c r="A263" s="281">
        <v>35</v>
      </c>
      <c r="B263" s="282"/>
      <c r="C263" s="283"/>
      <c r="D263" s="283"/>
      <c r="E263" s="251">
        <v>327321</v>
      </c>
      <c r="F263" s="252" t="s">
        <v>864</v>
      </c>
      <c r="G263" s="241" t="s">
        <v>1124</v>
      </c>
      <c r="H263" s="284" t="s">
        <v>1095</v>
      </c>
      <c r="I263" s="284" t="s">
        <v>1096</v>
      </c>
      <c r="J263" s="241">
        <v>19</v>
      </c>
      <c r="K263" s="145" t="s">
        <v>1123</v>
      </c>
    </row>
    <row r="264" spans="1:11" ht="16.25" customHeight="1">
      <c r="A264" s="281">
        <v>35</v>
      </c>
      <c r="B264" s="282"/>
      <c r="C264" s="283"/>
      <c r="D264" s="283"/>
      <c r="E264" s="251">
        <v>327322</v>
      </c>
      <c r="F264" s="252" t="s">
        <v>864</v>
      </c>
      <c r="G264" s="241" t="s">
        <v>1124</v>
      </c>
      <c r="H264" s="284" t="s">
        <v>1095</v>
      </c>
      <c r="I264" s="284" t="s">
        <v>1096</v>
      </c>
      <c r="J264" s="241">
        <v>9</v>
      </c>
      <c r="K264" s="145" t="s">
        <v>1123</v>
      </c>
    </row>
    <row r="265" spans="1:11" ht="16.25" customHeight="1">
      <c r="A265" s="281">
        <v>35</v>
      </c>
      <c r="B265" s="282"/>
      <c r="C265" s="283"/>
      <c r="D265" s="283"/>
      <c r="E265" s="251">
        <v>327323</v>
      </c>
      <c r="F265" s="252" t="s">
        <v>864</v>
      </c>
      <c r="G265" s="241" t="s">
        <v>1124</v>
      </c>
      <c r="H265" s="284" t="s">
        <v>1095</v>
      </c>
      <c r="I265" s="284" t="s">
        <v>1096</v>
      </c>
      <c r="J265" s="241">
        <v>5</v>
      </c>
      <c r="K265" s="145" t="s">
        <v>1123</v>
      </c>
    </row>
    <row r="266" spans="1:11" ht="16.25" customHeight="1">
      <c r="A266" s="281">
        <v>35</v>
      </c>
      <c r="B266" s="282"/>
      <c r="C266" s="283"/>
      <c r="D266" s="283"/>
      <c r="E266" s="251">
        <v>327324</v>
      </c>
      <c r="F266" s="252" t="s">
        <v>864</v>
      </c>
      <c r="G266" s="241" t="s">
        <v>1124</v>
      </c>
      <c r="H266" s="284" t="s">
        <v>1095</v>
      </c>
      <c r="I266" s="284" t="s">
        <v>1096</v>
      </c>
      <c r="J266" s="241">
        <v>20</v>
      </c>
      <c r="K266" s="145" t="s">
        <v>1123</v>
      </c>
    </row>
    <row r="267" spans="1:11" ht="16.25" customHeight="1">
      <c r="A267" s="301">
        <v>35</v>
      </c>
      <c r="B267" s="286"/>
      <c r="C267" s="287"/>
      <c r="D267" s="287"/>
      <c r="E267" s="256">
        <v>327325</v>
      </c>
      <c r="F267" s="257" t="s">
        <v>864</v>
      </c>
      <c r="G267" s="233" t="s">
        <v>1124</v>
      </c>
      <c r="H267" s="288" t="s">
        <v>1095</v>
      </c>
      <c r="I267" s="288" t="s">
        <v>1096</v>
      </c>
      <c r="J267" s="233">
        <v>21</v>
      </c>
      <c r="K267" s="145" t="s">
        <v>1123</v>
      </c>
    </row>
    <row r="268" spans="1:11" ht="16.25" customHeight="1">
      <c r="A268" s="301">
        <v>35</v>
      </c>
      <c r="B268" s="286"/>
      <c r="C268" s="287"/>
      <c r="D268" s="287"/>
      <c r="E268" s="256">
        <v>327326</v>
      </c>
      <c r="F268" s="257" t="s">
        <v>864</v>
      </c>
      <c r="G268" s="233" t="s">
        <v>1124</v>
      </c>
      <c r="H268" s="288" t="s">
        <v>1095</v>
      </c>
      <c r="I268" s="288" t="s">
        <v>1096</v>
      </c>
      <c r="J268" s="233">
        <v>11</v>
      </c>
      <c r="K268" s="145" t="s">
        <v>1123</v>
      </c>
    </row>
    <row r="269" spans="1:11" ht="16.25" customHeight="1">
      <c r="A269" s="281">
        <v>28</v>
      </c>
      <c r="B269" s="282"/>
      <c r="C269" s="283"/>
      <c r="D269" s="283"/>
      <c r="E269" s="251">
        <v>328301</v>
      </c>
      <c r="F269" s="252" t="s">
        <v>864</v>
      </c>
      <c r="G269" s="241" t="s">
        <v>1124</v>
      </c>
      <c r="H269" s="284" t="s">
        <v>1134</v>
      </c>
      <c r="I269" s="284" t="s">
        <v>1135</v>
      </c>
      <c r="J269" s="241">
        <v>8</v>
      </c>
      <c r="K269" s="145" t="s">
        <v>1123</v>
      </c>
    </row>
    <row r="270" spans="1:11" ht="16.25" customHeight="1">
      <c r="A270" s="281">
        <v>30</v>
      </c>
      <c r="B270" s="282"/>
      <c r="C270" s="283"/>
      <c r="D270" s="283"/>
      <c r="E270" s="251">
        <v>328302</v>
      </c>
      <c r="F270" s="252" t="s">
        <v>864</v>
      </c>
      <c r="G270" s="241" t="s">
        <v>1124</v>
      </c>
      <c r="H270" s="284" t="s">
        <v>235</v>
      </c>
      <c r="I270" s="284" t="s">
        <v>1069</v>
      </c>
      <c r="J270" s="241">
        <v>0</v>
      </c>
      <c r="K270" s="145" t="s">
        <v>1123</v>
      </c>
    </row>
    <row r="271" spans="1:11" ht="16.25" customHeight="1">
      <c r="A271" s="281">
        <v>30.1</v>
      </c>
      <c r="B271" s="282"/>
      <c r="C271" s="294"/>
      <c r="D271" s="294"/>
      <c r="E271" s="261">
        <v>328303</v>
      </c>
      <c r="F271" s="252" t="s">
        <v>864</v>
      </c>
      <c r="G271" s="241" t="s">
        <v>1124</v>
      </c>
      <c r="H271" s="284" t="s">
        <v>1071</v>
      </c>
      <c r="I271" s="284" t="s">
        <v>1072</v>
      </c>
      <c r="J271" s="241">
        <v>0</v>
      </c>
      <c r="K271" s="145" t="s">
        <v>1123</v>
      </c>
    </row>
    <row r="272" spans="1:11" ht="16.25" customHeight="1">
      <c r="A272" s="281">
        <v>33</v>
      </c>
      <c r="B272" s="282"/>
      <c r="C272" s="283"/>
      <c r="D272" s="283"/>
      <c r="E272" s="251">
        <v>328304</v>
      </c>
      <c r="F272" s="252" t="s">
        <v>864</v>
      </c>
      <c r="G272" s="241" t="s">
        <v>1124</v>
      </c>
      <c r="H272" s="284" t="s">
        <v>1136</v>
      </c>
      <c r="I272" s="284" t="s">
        <v>1137</v>
      </c>
      <c r="J272" s="241">
        <v>19</v>
      </c>
      <c r="K272" s="145" t="s">
        <v>1123</v>
      </c>
    </row>
    <row r="273" spans="1:11" ht="16.25" customHeight="1">
      <c r="A273" s="281">
        <v>33</v>
      </c>
      <c r="B273" s="282"/>
      <c r="C273" s="303"/>
      <c r="D273" s="303"/>
      <c r="E273" s="304">
        <v>328305</v>
      </c>
      <c r="F273" s="252" t="s">
        <v>864</v>
      </c>
      <c r="G273" s="241" t="s">
        <v>1124</v>
      </c>
      <c r="H273" s="284" t="s">
        <v>1136</v>
      </c>
      <c r="I273" s="284" t="s">
        <v>1137</v>
      </c>
      <c r="J273" s="241">
        <v>9</v>
      </c>
      <c r="K273" s="145" t="s">
        <v>1123</v>
      </c>
    </row>
    <row r="274" spans="1:11" ht="16.25" customHeight="1">
      <c r="A274" s="281">
        <v>33</v>
      </c>
      <c r="B274" s="282"/>
      <c r="C274" s="283"/>
      <c r="D274" s="283"/>
      <c r="E274" s="251">
        <v>328306</v>
      </c>
      <c r="F274" s="252" t="s">
        <v>864</v>
      </c>
      <c r="G274" s="241" t="s">
        <v>1124</v>
      </c>
      <c r="H274" s="284" t="s">
        <v>1136</v>
      </c>
      <c r="I274" s="284" t="s">
        <v>1137</v>
      </c>
      <c r="J274" s="241">
        <v>5</v>
      </c>
      <c r="K274" s="145" t="s">
        <v>1123</v>
      </c>
    </row>
    <row r="275" spans="1:11" ht="16.25" customHeight="1">
      <c r="A275" s="301">
        <v>33</v>
      </c>
      <c r="B275" s="286"/>
      <c r="C275" s="287"/>
      <c r="D275" s="287"/>
      <c r="E275" s="256">
        <v>328307</v>
      </c>
      <c r="F275" s="257" t="s">
        <v>864</v>
      </c>
      <c r="G275" s="233" t="s">
        <v>1124</v>
      </c>
      <c r="H275" s="288" t="s">
        <v>1136</v>
      </c>
      <c r="I275" s="288" t="s">
        <v>1137</v>
      </c>
      <c r="J275" s="233">
        <v>21</v>
      </c>
      <c r="K275" s="145" t="s">
        <v>1123</v>
      </c>
    </row>
    <row r="276" spans="1:11" ht="16.25" customHeight="1">
      <c r="A276" s="301">
        <v>33</v>
      </c>
      <c r="B276" s="286"/>
      <c r="C276" s="287"/>
      <c r="D276" s="287"/>
      <c r="E276" s="256">
        <v>328308</v>
      </c>
      <c r="F276" s="257" t="s">
        <v>864</v>
      </c>
      <c r="G276" s="233" t="s">
        <v>1124</v>
      </c>
      <c r="H276" s="288" t="s">
        <v>1136</v>
      </c>
      <c r="I276" s="288" t="s">
        <v>1137</v>
      </c>
      <c r="J276" s="233">
        <v>11</v>
      </c>
      <c r="K276" s="145" t="s">
        <v>1123</v>
      </c>
    </row>
    <row r="277" spans="1:11" ht="16.25" customHeight="1">
      <c r="A277" s="281">
        <v>34</v>
      </c>
      <c r="B277" s="282"/>
      <c r="C277" s="283"/>
      <c r="D277" s="283"/>
      <c r="E277" s="251">
        <v>329101</v>
      </c>
      <c r="F277" s="252"/>
      <c r="G277" s="241" t="s">
        <v>1140</v>
      </c>
      <c r="H277" s="284" t="s">
        <v>1083</v>
      </c>
      <c r="I277" s="284" t="s">
        <v>1084</v>
      </c>
      <c r="J277" s="241">
        <v>19</v>
      </c>
      <c r="K277" s="145" t="s">
        <v>1123</v>
      </c>
    </row>
    <row r="278" spans="1:11" ht="16.25" customHeight="1">
      <c r="A278" s="281">
        <v>34</v>
      </c>
      <c r="B278" s="282"/>
      <c r="C278" s="283"/>
      <c r="D278" s="283"/>
      <c r="E278" s="251">
        <v>329102</v>
      </c>
      <c r="F278" s="252" t="s">
        <v>864</v>
      </c>
      <c r="G278" s="241" t="s">
        <v>1124</v>
      </c>
      <c r="H278" s="284" t="s">
        <v>1086</v>
      </c>
      <c r="I278" s="284" t="s">
        <v>1087</v>
      </c>
      <c r="J278" s="241">
        <v>9</v>
      </c>
      <c r="K278" s="145" t="s">
        <v>1123</v>
      </c>
    </row>
    <row r="279" spans="1:11" ht="16.25" customHeight="1">
      <c r="A279" s="281">
        <v>34</v>
      </c>
      <c r="B279" s="282"/>
      <c r="C279" s="283"/>
      <c r="D279" s="283"/>
      <c r="E279" s="251">
        <v>329103</v>
      </c>
      <c r="F279" s="252" t="s">
        <v>864</v>
      </c>
      <c r="G279" s="241" t="s">
        <v>1124</v>
      </c>
      <c r="H279" s="284" t="s">
        <v>1089</v>
      </c>
      <c r="I279" s="284" t="s">
        <v>1090</v>
      </c>
      <c r="J279" s="241">
        <v>5</v>
      </c>
      <c r="K279" s="145" t="s">
        <v>1123</v>
      </c>
    </row>
    <row r="280" spans="1:11" ht="16.25" customHeight="1">
      <c r="A280" s="281">
        <v>34</v>
      </c>
      <c r="B280" s="282"/>
      <c r="C280" s="283"/>
      <c r="D280" s="283"/>
      <c r="E280" s="251">
        <v>329104</v>
      </c>
      <c r="F280" s="252"/>
      <c r="G280" s="241" t="s">
        <v>1139</v>
      </c>
      <c r="H280" s="284" t="s">
        <v>1080</v>
      </c>
      <c r="I280" s="284" t="s">
        <v>1081</v>
      </c>
      <c r="J280" s="241">
        <v>20</v>
      </c>
      <c r="K280" s="145" t="s">
        <v>1123</v>
      </c>
    </row>
    <row r="281" spans="1:11" ht="16.25" customHeight="1">
      <c r="A281" s="281">
        <v>34</v>
      </c>
      <c r="B281" s="282"/>
      <c r="C281" s="283"/>
      <c r="D281" s="283"/>
      <c r="E281" s="251">
        <v>329105</v>
      </c>
      <c r="F281" s="252"/>
      <c r="G281" s="241" t="s">
        <v>1138</v>
      </c>
      <c r="H281" s="284" t="s">
        <v>1077</v>
      </c>
      <c r="I281" s="284" t="s">
        <v>1078</v>
      </c>
      <c r="J281" s="241">
        <v>24</v>
      </c>
      <c r="K281" s="145" t="s">
        <v>1123</v>
      </c>
    </row>
    <row r="282" spans="1:11" ht="16.25" customHeight="1">
      <c r="A282" s="301">
        <v>34</v>
      </c>
      <c r="B282" s="286"/>
      <c r="C282" s="287"/>
      <c r="D282" s="287"/>
      <c r="E282" s="256">
        <v>329106</v>
      </c>
      <c r="F282" s="257"/>
      <c r="G282" s="233" t="s">
        <v>1140</v>
      </c>
      <c r="H282" s="288" t="s">
        <v>1798</v>
      </c>
      <c r="I282" s="288" t="s">
        <v>1799</v>
      </c>
      <c r="J282" s="233">
        <v>21</v>
      </c>
      <c r="K282" s="145" t="s">
        <v>1123</v>
      </c>
    </row>
    <row r="283" spans="1:11" ht="16.25" customHeight="1">
      <c r="A283" s="301">
        <v>34</v>
      </c>
      <c r="B283" s="286"/>
      <c r="C283" s="287"/>
      <c r="D283" s="287"/>
      <c r="E283" s="256">
        <v>329107</v>
      </c>
      <c r="F283" s="257" t="s">
        <v>864</v>
      </c>
      <c r="G283" s="233" t="s">
        <v>1124</v>
      </c>
      <c r="H283" s="288" t="s">
        <v>1800</v>
      </c>
      <c r="I283" s="288" t="s">
        <v>1801</v>
      </c>
      <c r="J283" s="233">
        <v>11</v>
      </c>
      <c r="K283" s="145" t="s">
        <v>1123</v>
      </c>
    </row>
    <row r="284" spans="1:11" ht="16.25" customHeight="1">
      <c r="A284" s="277" t="s">
        <v>968</v>
      </c>
      <c r="B284" s="278"/>
      <c r="C284" s="279"/>
      <c r="D284" s="279"/>
      <c r="E284" s="247">
        <v>330101</v>
      </c>
      <c r="F284" s="239"/>
      <c r="G284" s="236" t="s">
        <v>1143</v>
      </c>
      <c r="H284" s="280" t="s">
        <v>970</v>
      </c>
      <c r="I284" s="280" t="s">
        <v>971</v>
      </c>
      <c r="J284" s="248">
        <v>19</v>
      </c>
      <c r="K284" s="376" t="s">
        <v>1144</v>
      </c>
    </row>
    <row r="285" spans="1:11" ht="16.25" customHeight="1">
      <c r="A285" s="281" t="s">
        <v>968</v>
      </c>
      <c r="B285" s="282"/>
      <c r="C285" s="283"/>
      <c r="D285" s="283"/>
      <c r="E285" s="251">
        <v>330102</v>
      </c>
      <c r="F285" s="252" t="s">
        <v>864</v>
      </c>
      <c r="G285" s="241" t="s">
        <v>1124</v>
      </c>
      <c r="H285" s="284" t="s">
        <v>974</v>
      </c>
      <c r="I285" s="280" t="s">
        <v>1731</v>
      </c>
      <c r="J285" s="253">
        <v>9</v>
      </c>
      <c r="K285" s="376" t="s">
        <v>1144</v>
      </c>
    </row>
    <row r="286" spans="1:11" ht="16.25" customHeight="1">
      <c r="A286" s="281" t="s">
        <v>968</v>
      </c>
      <c r="B286" s="282"/>
      <c r="C286" s="283"/>
      <c r="D286" s="283"/>
      <c r="E286" s="251">
        <v>330103</v>
      </c>
      <c r="F286" s="252" t="s">
        <v>864</v>
      </c>
      <c r="G286" s="241" t="s">
        <v>1124</v>
      </c>
      <c r="H286" s="284" t="s">
        <v>976</v>
      </c>
      <c r="I286" s="280" t="s">
        <v>1732</v>
      </c>
      <c r="J286" s="253">
        <v>5</v>
      </c>
      <c r="K286" s="376" t="s">
        <v>1144</v>
      </c>
    </row>
    <row r="287" spans="1:11" ht="16.25" customHeight="1">
      <c r="A287" s="285" t="s">
        <v>968</v>
      </c>
      <c r="B287" s="286"/>
      <c r="C287" s="287"/>
      <c r="D287" s="287"/>
      <c r="E287" s="256">
        <v>330104</v>
      </c>
      <c r="F287" s="257"/>
      <c r="G287" s="233" t="s">
        <v>1143</v>
      </c>
      <c r="H287" s="288" t="s">
        <v>1733</v>
      </c>
      <c r="I287" s="288" t="s">
        <v>1734</v>
      </c>
      <c r="J287" s="258">
        <v>21</v>
      </c>
      <c r="K287" s="376" t="s">
        <v>1144</v>
      </c>
    </row>
    <row r="288" spans="1:11" ht="16.25" customHeight="1">
      <c r="A288" s="285" t="s">
        <v>968</v>
      </c>
      <c r="B288" s="286"/>
      <c r="C288" s="287"/>
      <c r="D288" s="287"/>
      <c r="E288" s="256">
        <v>330105</v>
      </c>
      <c r="F288" s="257" t="s">
        <v>864</v>
      </c>
      <c r="G288" s="233" t="s">
        <v>1124</v>
      </c>
      <c r="H288" s="288" t="s">
        <v>1735</v>
      </c>
      <c r="I288" s="288" t="s">
        <v>1736</v>
      </c>
      <c r="J288" s="258">
        <v>11</v>
      </c>
      <c r="K288" s="376" t="s">
        <v>1144</v>
      </c>
    </row>
    <row r="289" spans="1:11" ht="16.25" customHeight="1">
      <c r="A289" s="281" t="s">
        <v>977</v>
      </c>
      <c r="B289" s="282"/>
      <c r="C289" s="283"/>
      <c r="D289" s="283"/>
      <c r="E289" s="251">
        <v>330201</v>
      </c>
      <c r="F289" s="252"/>
      <c r="G289" s="241" t="s">
        <v>1145</v>
      </c>
      <c r="H289" s="284" t="s">
        <v>231</v>
      </c>
      <c r="I289" s="284" t="s">
        <v>979</v>
      </c>
      <c r="J289" s="253">
        <v>19</v>
      </c>
      <c r="K289" s="376" t="s">
        <v>1144</v>
      </c>
    </row>
    <row r="290" spans="1:11" ht="16.25" customHeight="1">
      <c r="A290" s="281" t="s">
        <v>977</v>
      </c>
      <c r="B290" s="282"/>
      <c r="C290" s="283"/>
      <c r="D290" s="283"/>
      <c r="E290" s="251">
        <v>330202</v>
      </c>
      <c r="F290" s="252" t="s">
        <v>864</v>
      </c>
      <c r="G290" s="241" t="s">
        <v>1124</v>
      </c>
      <c r="H290" s="284" t="s">
        <v>981</v>
      </c>
      <c r="I290" s="284" t="s">
        <v>982</v>
      </c>
      <c r="J290" s="253">
        <v>9</v>
      </c>
      <c r="K290" s="376" t="s">
        <v>1144</v>
      </c>
    </row>
    <row r="291" spans="1:11" ht="16.25" customHeight="1">
      <c r="A291" s="281" t="s">
        <v>977</v>
      </c>
      <c r="B291" s="282"/>
      <c r="C291" s="283"/>
      <c r="D291" s="283"/>
      <c r="E291" s="251">
        <v>330203</v>
      </c>
      <c r="F291" s="252" t="s">
        <v>864</v>
      </c>
      <c r="G291" s="241" t="s">
        <v>1124</v>
      </c>
      <c r="H291" s="284" t="s">
        <v>984</v>
      </c>
      <c r="I291" s="284" t="s">
        <v>985</v>
      </c>
      <c r="J291" s="253">
        <v>5</v>
      </c>
      <c r="K291" s="376" t="s">
        <v>1144</v>
      </c>
    </row>
    <row r="292" spans="1:11" ht="16.25" customHeight="1">
      <c r="A292" s="285" t="s">
        <v>977</v>
      </c>
      <c r="B292" s="286"/>
      <c r="C292" s="287"/>
      <c r="D292" s="287"/>
      <c r="E292" s="256">
        <v>330204</v>
      </c>
      <c r="F292" s="257"/>
      <c r="G292" s="233" t="s">
        <v>1145</v>
      </c>
      <c r="H292" s="288" t="s">
        <v>1737</v>
      </c>
      <c r="I292" s="288" t="s">
        <v>1738</v>
      </c>
      <c r="J292" s="258">
        <v>21</v>
      </c>
      <c r="K292" s="376" t="s">
        <v>1144</v>
      </c>
    </row>
    <row r="293" spans="1:11" ht="16.25" customHeight="1">
      <c r="A293" s="285" t="s">
        <v>977</v>
      </c>
      <c r="B293" s="286"/>
      <c r="C293" s="287"/>
      <c r="D293" s="287"/>
      <c r="E293" s="256">
        <v>330205</v>
      </c>
      <c r="F293" s="257" t="s">
        <v>864</v>
      </c>
      <c r="G293" s="233" t="s">
        <v>1124</v>
      </c>
      <c r="H293" s="288" t="s">
        <v>1739</v>
      </c>
      <c r="I293" s="288" t="s">
        <v>1740</v>
      </c>
      <c r="J293" s="258">
        <v>11</v>
      </c>
      <c r="K293" s="376" t="s">
        <v>1144</v>
      </c>
    </row>
    <row r="294" spans="1:11" ht="16.25" customHeight="1">
      <c r="A294" s="281" t="s">
        <v>986</v>
      </c>
      <c r="B294" s="282"/>
      <c r="C294" s="283"/>
      <c r="D294" s="283"/>
      <c r="E294" s="251">
        <v>330401</v>
      </c>
      <c r="F294" s="252"/>
      <c r="G294" s="241" t="s">
        <v>1146</v>
      </c>
      <c r="H294" s="284" t="s">
        <v>988</v>
      </c>
      <c r="I294" s="284" t="s">
        <v>989</v>
      </c>
      <c r="J294" s="253">
        <v>19</v>
      </c>
      <c r="K294" s="376" t="s">
        <v>1144</v>
      </c>
    </row>
    <row r="295" spans="1:11" ht="16.25" customHeight="1">
      <c r="A295" s="281" t="s">
        <v>986</v>
      </c>
      <c r="B295" s="282"/>
      <c r="C295" s="283"/>
      <c r="D295" s="283"/>
      <c r="E295" s="251">
        <v>330402</v>
      </c>
      <c r="F295" s="252" t="s">
        <v>864</v>
      </c>
      <c r="G295" s="241" t="s">
        <v>1124</v>
      </c>
      <c r="H295" s="284" t="s">
        <v>991</v>
      </c>
      <c r="I295" s="284" t="s">
        <v>992</v>
      </c>
      <c r="J295" s="253">
        <v>9</v>
      </c>
      <c r="K295" s="376" t="s">
        <v>1144</v>
      </c>
    </row>
    <row r="296" spans="1:11" ht="16.25" customHeight="1">
      <c r="A296" s="281" t="s">
        <v>986</v>
      </c>
      <c r="B296" s="282"/>
      <c r="C296" s="283"/>
      <c r="D296" s="283"/>
      <c r="E296" s="251">
        <v>330403</v>
      </c>
      <c r="F296" s="252" t="s">
        <v>864</v>
      </c>
      <c r="G296" s="241" t="s">
        <v>1124</v>
      </c>
      <c r="H296" s="284" t="s">
        <v>994</v>
      </c>
      <c r="I296" s="284" t="s">
        <v>995</v>
      </c>
      <c r="J296" s="253">
        <v>5</v>
      </c>
      <c r="K296" s="376" t="s">
        <v>1144</v>
      </c>
    </row>
    <row r="297" spans="1:11" ht="16.25" customHeight="1">
      <c r="A297" s="285" t="s">
        <v>986</v>
      </c>
      <c r="B297" s="286"/>
      <c r="C297" s="287"/>
      <c r="D297" s="287"/>
      <c r="E297" s="256">
        <v>330404</v>
      </c>
      <c r="F297" s="257"/>
      <c r="G297" s="233" t="s">
        <v>1146</v>
      </c>
      <c r="H297" s="288" t="s">
        <v>1741</v>
      </c>
      <c r="I297" s="288" t="s">
        <v>1742</v>
      </c>
      <c r="J297" s="258">
        <v>21</v>
      </c>
      <c r="K297" s="376" t="s">
        <v>1144</v>
      </c>
    </row>
    <row r="298" spans="1:11" ht="16.25" customHeight="1">
      <c r="A298" s="285" t="s">
        <v>986</v>
      </c>
      <c r="B298" s="286"/>
      <c r="C298" s="287"/>
      <c r="D298" s="287"/>
      <c r="E298" s="256">
        <v>330405</v>
      </c>
      <c r="F298" s="257" t="s">
        <v>864</v>
      </c>
      <c r="G298" s="233" t="s">
        <v>1124</v>
      </c>
      <c r="H298" s="288" t="s">
        <v>1743</v>
      </c>
      <c r="I298" s="288" t="s">
        <v>1744</v>
      </c>
      <c r="J298" s="258">
        <v>11</v>
      </c>
      <c r="K298" s="376" t="s">
        <v>1144</v>
      </c>
    </row>
    <row r="299" spans="1:11" ht="16.25" customHeight="1">
      <c r="A299" s="281" t="s">
        <v>996</v>
      </c>
      <c r="B299" s="282"/>
      <c r="C299" s="283"/>
      <c r="D299" s="283"/>
      <c r="E299" s="251">
        <v>330501</v>
      </c>
      <c r="F299" s="252"/>
      <c r="G299" s="241" t="s">
        <v>1147</v>
      </c>
      <c r="H299" s="284" t="s">
        <v>1745</v>
      </c>
      <c r="I299" s="284" t="s">
        <v>1746</v>
      </c>
      <c r="J299" s="253">
        <v>19</v>
      </c>
      <c r="K299" s="376" t="s">
        <v>1144</v>
      </c>
    </row>
    <row r="300" spans="1:11" ht="16.25" customHeight="1">
      <c r="A300" s="281" t="s">
        <v>996</v>
      </c>
      <c r="B300" s="282"/>
      <c r="C300" s="283"/>
      <c r="D300" s="283"/>
      <c r="E300" s="251">
        <v>330502</v>
      </c>
      <c r="F300" s="252" t="s">
        <v>864</v>
      </c>
      <c r="G300" s="241" t="s">
        <v>1124</v>
      </c>
      <c r="H300" s="284" t="s">
        <v>1747</v>
      </c>
      <c r="I300" s="284" t="s">
        <v>1748</v>
      </c>
      <c r="J300" s="253">
        <v>9</v>
      </c>
      <c r="K300" s="376" t="s">
        <v>1144</v>
      </c>
    </row>
    <row r="301" spans="1:11" ht="16.25" customHeight="1">
      <c r="A301" s="281" t="s">
        <v>996</v>
      </c>
      <c r="B301" s="282"/>
      <c r="C301" s="283"/>
      <c r="D301" s="283"/>
      <c r="E301" s="251">
        <v>330503</v>
      </c>
      <c r="F301" s="252" t="s">
        <v>864</v>
      </c>
      <c r="G301" s="241" t="s">
        <v>1124</v>
      </c>
      <c r="H301" s="284" t="s">
        <v>1749</v>
      </c>
      <c r="I301" s="284" t="s">
        <v>1750</v>
      </c>
      <c r="J301" s="253">
        <v>5</v>
      </c>
      <c r="K301" s="376" t="s">
        <v>1144</v>
      </c>
    </row>
    <row r="302" spans="1:11" ht="16.25" customHeight="1">
      <c r="A302" s="285" t="s">
        <v>996</v>
      </c>
      <c r="B302" s="286"/>
      <c r="C302" s="287"/>
      <c r="D302" s="287"/>
      <c r="E302" s="256">
        <v>330504</v>
      </c>
      <c r="F302" s="257"/>
      <c r="G302" s="233" t="s">
        <v>1147</v>
      </c>
      <c r="H302" s="289" t="s">
        <v>1751</v>
      </c>
      <c r="I302" s="289" t="s">
        <v>1752</v>
      </c>
      <c r="J302" s="258">
        <v>21</v>
      </c>
      <c r="K302" s="376" t="s">
        <v>1144</v>
      </c>
    </row>
    <row r="303" spans="1:11" ht="16.25" customHeight="1">
      <c r="A303" s="285" t="s">
        <v>996</v>
      </c>
      <c r="B303" s="286"/>
      <c r="C303" s="287"/>
      <c r="D303" s="287"/>
      <c r="E303" s="256">
        <v>330505</v>
      </c>
      <c r="F303" s="257" t="s">
        <v>864</v>
      </c>
      <c r="G303" s="233" t="s">
        <v>1124</v>
      </c>
      <c r="H303" s="289" t="s">
        <v>1753</v>
      </c>
      <c r="I303" s="289" t="s">
        <v>1754</v>
      </c>
      <c r="J303" s="258">
        <v>11</v>
      </c>
      <c r="K303" s="376" t="s">
        <v>1144</v>
      </c>
    </row>
    <row r="304" spans="1:11" ht="16.25" customHeight="1">
      <c r="A304" s="281" t="s">
        <v>996</v>
      </c>
      <c r="B304" s="282"/>
      <c r="C304" s="283"/>
      <c r="D304" s="283"/>
      <c r="E304" s="251">
        <v>330601</v>
      </c>
      <c r="F304" s="252"/>
      <c r="G304" s="241" t="s">
        <v>1148</v>
      </c>
      <c r="H304" s="284" t="s">
        <v>1001</v>
      </c>
      <c r="I304" s="284" t="s">
        <v>1002</v>
      </c>
      <c r="J304" s="253">
        <v>19</v>
      </c>
      <c r="K304" s="376" t="s">
        <v>1144</v>
      </c>
    </row>
    <row r="305" spans="1:11" ht="16.25" customHeight="1">
      <c r="A305" s="281" t="s">
        <v>996</v>
      </c>
      <c r="B305" s="282"/>
      <c r="C305" s="283"/>
      <c r="D305" s="283"/>
      <c r="E305" s="251">
        <v>330602</v>
      </c>
      <c r="F305" s="252" t="s">
        <v>864</v>
      </c>
      <c r="G305" s="241" t="s">
        <v>1124</v>
      </c>
      <c r="H305" s="284" t="s">
        <v>1004</v>
      </c>
      <c r="I305" s="284" t="s">
        <v>1005</v>
      </c>
      <c r="J305" s="253">
        <v>9</v>
      </c>
      <c r="K305" s="376" t="s">
        <v>1144</v>
      </c>
    </row>
    <row r="306" spans="1:11" ht="16.25" customHeight="1">
      <c r="A306" s="281" t="s">
        <v>996</v>
      </c>
      <c r="B306" s="282"/>
      <c r="C306" s="283"/>
      <c r="D306" s="283"/>
      <c r="E306" s="251">
        <v>330603</v>
      </c>
      <c r="F306" s="252" t="s">
        <v>864</v>
      </c>
      <c r="G306" s="241" t="s">
        <v>1124</v>
      </c>
      <c r="H306" s="284" t="s">
        <v>1007</v>
      </c>
      <c r="I306" s="284" t="s">
        <v>1008</v>
      </c>
      <c r="J306" s="241">
        <v>5</v>
      </c>
      <c r="K306" s="376" t="s">
        <v>1144</v>
      </c>
    </row>
    <row r="307" spans="1:11" ht="16.25" customHeight="1">
      <c r="A307" s="285" t="s">
        <v>996</v>
      </c>
      <c r="B307" s="286"/>
      <c r="C307" s="287"/>
      <c r="D307" s="287"/>
      <c r="E307" s="256">
        <v>330604</v>
      </c>
      <c r="F307" s="257"/>
      <c r="G307" s="233" t="s">
        <v>1148</v>
      </c>
      <c r="H307" s="288" t="s">
        <v>1755</v>
      </c>
      <c r="I307" s="288" t="s">
        <v>1756</v>
      </c>
      <c r="J307" s="258">
        <v>21</v>
      </c>
      <c r="K307" s="376" t="s">
        <v>1144</v>
      </c>
    </row>
    <row r="308" spans="1:11" ht="16.25" customHeight="1">
      <c r="A308" s="285" t="s">
        <v>996</v>
      </c>
      <c r="B308" s="286"/>
      <c r="C308" s="287"/>
      <c r="D308" s="287"/>
      <c r="E308" s="256">
        <v>330605</v>
      </c>
      <c r="F308" s="257" t="s">
        <v>864</v>
      </c>
      <c r="G308" s="233" t="s">
        <v>1124</v>
      </c>
      <c r="H308" s="288" t="s">
        <v>1757</v>
      </c>
      <c r="I308" s="288" t="s">
        <v>1758</v>
      </c>
      <c r="J308" s="258">
        <v>11</v>
      </c>
      <c r="K308" s="376" t="s">
        <v>1144</v>
      </c>
    </row>
    <row r="309" spans="1:11" ht="16.25" customHeight="1">
      <c r="A309" s="281" t="s">
        <v>1009</v>
      </c>
      <c r="B309" s="282"/>
      <c r="C309" s="283"/>
      <c r="D309" s="283"/>
      <c r="E309" s="251">
        <v>330701</v>
      </c>
      <c r="F309" s="252"/>
      <c r="G309" s="241" t="s">
        <v>1149</v>
      </c>
      <c r="H309" s="284" t="s">
        <v>1011</v>
      </c>
      <c r="I309" s="284" t="s">
        <v>1012</v>
      </c>
      <c r="J309" s="241">
        <v>19</v>
      </c>
      <c r="K309" s="376" t="s">
        <v>1144</v>
      </c>
    </row>
    <row r="310" spans="1:11" ht="16.25" customHeight="1">
      <c r="A310" s="281" t="s">
        <v>1009</v>
      </c>
      <c r="B310" s="282"/>
      <c r="C310" s="283"/>
      <c r="D310" s="283"/>
      <c r="E310" s="251">
        <v>330702</v>
      </c>
      <c r="F310" s="252" t="s">
        <v>864</v>
      </c>
      <c r="G310" s="241" t="s">
        <v>1124</v>
      </c>
      <c r="H310" s="284" t="s">
        <v>1014</v>
      </c>
      <c r="I310" s="284" t="s">
        <v>1015</v>
      </c>
      <c r="J310" s="241">
        <v>9</v>
      </c>
      <c r="K310" s="376" t="s">
        <v>1144</v>
      </c>
    </row>
    <row r="311" spans="1:11" ht="16.25" customHeight="1">
      <c r="A311" s="281" t="s">
        <v>1009</v>
      </c>
      <c r="B311" s="282"/>
      <c r="C311" s="283"/>
      <c r="D311" s="283"/>
      <c r="E311" s="251">
        <v>330703</v>
      </c>
      <c r="F311" s="252" t="s">
        <v>864</v>
      </c>
      <c r="G311" s="241" t="s">
        <v>1124</v>
      </c>
      <c r="H311" s="284" t="s">
        <v>1017</v>
      </c>
      <c r="I311" s="284" t="s">
        <v>1018</v>
      </c>
      <c r="J311" s="241">
        <v>5</v>
      </c>
      <c r="K311" s="376" t="s">
        <v>1144</v>
      </c>
    </row>
    <row r="312" spans="1:11" ht="16.25" customHeight="1">
      <c r="A312" s="285" t="s">
        <v>1009</v>
      </c>
      <c r="B312" s="286"/>
      <c r="C312" s="287"/>
      <c r="D312" s="287"/>
      <c r="E312" s="256">
        <v>330704</v>
      </c>
      <c r="F312" s="257"/>
      <c r="G312" s="233" t="s">
        <v>1149</v>
      </c>
      <c r="H312" s="288" t="s">
        <v>1759</v>
      </c>
      <c r="I312" s="288" t="s">
        <v>1762</v>
      </c>
      <c r="J312" s="233">
        <v>21</v>
      </c>
      <c r="K312" s="376" t="s">
        <v>1144</v>
      </c>
    </row>
    <row r="313" spans="1:11" ht="16.25" customHeight="1">
      <c r="A313" s="285" t="s">
        <v>1009</v>
      </c>
      <c r="B313" s="286"/>
      <c r="C313" s="287"/>
      <c r="D313" s="287"/>
      <c r="E313" s="256">
        <v>330705</v>
      </c>
      <c r="F313" s="257" t="s">
        <v>864</v>
      </c>
      <c r="G313" s="233" t="s">
        <v>1124</v>
      </c>
      <c r="H313" s="288" t="s">
        <v>1761</v>
      </c>
      <c r="I313" s="288" t="s">
        <v>1762</v>
      </c>
      <c r="J313" s="233">
        <v>11</v>
      </c>
      <c r="K313" s="376" t="s">
        <v>1144</v>
      </c>
    </row>
    <row r="314" spans="1:11" ht="16.25" customHeight="1">
      <c r="A314" s="281" t="s">
        <v>1019</v>
      </c>
      <c r="B314" s="282"/>
      <c r="C314" s="283"/>
      <c r="D314" s="283"/>
      <c r="E314" s="251">
        <v>330801</v>
      </c>
      <c r="F314" s="252"/>
      <c r="G314" s="241" t="s">
        <v>1150</v>
      </c>
      <c r="H314" s="284" t="s">
        <v>232</v>
      </c>
      <c r="I314" s="284" t="s">
        <v>1021</v>
      </c>
      <c r="J314" s="241">
        <v>19</v>
      </c>
      <c r="K314" s="376" t="s">
        <v>1144</v>
      </c>
    </row>
    <row r="315" spans="1:11" ht="16.25" customHeight="1">
      <c r="A315" s="281" t="s">
        <v>1019</v>
      </c>
      <c r="B315" s="282"/>
      <c r="C315" s="283"/>
      <c r="D315" s="283"/>
      <c r="E315" s="251">
        <v>330802</v>
      </c>
      <c r="F315" s="252" t="s">
        <v>864</v>
      </c>
      <c r="G315" s="241" t="s">
        <v>1124</v>
      </c>
      <c r="H315" s="284" t="s">
        <v>1023</v>
      </c>
      <c r="I315" s="284" t="s">
        <v>1024</v>
      </c>
      <c r="J315" s="241">
        <v>9</v>
      </c>
      <c r="K315" s="376" t="s">
        <v>1144</v>
      </c>
    </row>
    <row r="316" spans="1:11" ht="16.25" customHeight="1">
      <c r="A316" s="281" t="s">
        <v>1019</v>
      </c>
      <c r="B316" s="282"/>
      <c r="C316" s="283"/>
      <c r="D316" s="283"/>
      <c r="E316" s="251">
        <v>330803</v>
      </c>
      <c r="F316" s="252" t="s">
        <v>864</v>
      </c>
      <c r="G316" s="241" t="s">
        <v>1124</v>
      </c>
      <c r="H316" s="284" t="s">
        <v>1026</v>
      </c>
      <c r="I316" s="284" t="s">
        <v>1027</v>
      </c>
      <c r="J316" s="241">
        <v>5</v>
      </c>
      <c r="K316" s="376" t="s">
        <v>1144</v>
      </c>
    </row>
    <row r="317" spans="1:11" ht="16.25" customHeight="1">
      <c r="A317" s="285" t="s">
        <v>1019</v>
      </c>
      <c r="B317" s="286"/>
      <c r="C317" s="287"/>
      <c r="D317" s="287"/>
      <c r="E317" s="256">
        <v>330804</v>
      </c>
      <c r="F317" s="257"/>
      <c r="G317" s="233" t="s">
        <v>1150</v>
      </c>
      <c r="H317" s="288" t="s">
        <v>1763</v>
      </c>
      <c r="I317" s="288" t="s">
        <v>1764</v>
      </c>
      <c r="J317" s="233">
        <v>21</v>
      </c>
      <c r="K317" s="376" t="s">
        <v>1144</v>
      </c>
    </row>
    <row r="318" spans="1:11" ht="16.25" customHeight="1">
      <c r="A318" s="285" t="s">
        <v>1019</v>
      </c>
      <c r="B318" s="286"/>
      <c r="C318" s="287"/>
      <c r="D318" s="287"/>
      <c r="E318" s="256">
        <v>330805</v>
      </c>
      <c r="F318" s="257" t="s">
        <v>864</v>
      </c>
      <c r="G318" s="233" t="s">
        <v>1124</v>
      </c>
      <c r="H318" s="288" t="s">
        <v>1765</v>
      </c>
      <c r="I318" s="288" t="s">
        <v>1766</v>
      </c>
      <c r="J318" s="233">
        <v>11</v>
      </c>
      <c r="K318" s="376" t="s">
        <v>1144</v>
      </c>
    </row>
    <row r="319" spans="1:11" ht="16.25" customHeight="1">
      <c r="A319" s="281" t="s">
        <v>1039</v>
      </c>
      <c r="B319" s="282"/>
      <c r="C319" s="283"/>
      <c r="D319" s="283"/>
      <c r="E319" s="251">
        <v>330901</v>
      </c>
      <c r="F319" s="252" t="s">
        <v>864</v>
      </c>
      <c r="G319" s="241" t="s">
        <v>1124</v>
      </c>
      <c r="H319" s="284" t="s">
        <v>1034</v>
      </c>
      <c r="I319" s="284" t="s">
        <v>1035</v>
      </c>
      <c r="J319" s="241">
        <v>19</v>
      </c>
      <c r="K319" s="376" t="s">
        <v>1144</v>
      </c>
    </row>
    <row r="320" spans="1:11" ht="16.25" customHeight="1">
      <c r="A320" s="281" t="s">
        <v>1767</v>
      </c>
      <c r="B320" s="282"/>
      <c r="C320" s="283"/>
      <c r="D320" s="283"/>
      <c r="E320" s="251">
        <v>330902</v>
      </c>
      <c r="F320" s="252" t="s">
        <v>864</v>
      </c>
      <c r="G320" s="241" t="s">
        <v>1124</v>
      </c>
      <c r="H320" s="284" t="s">
        <v>233</v>
      </c>
      <c r="I320" s="284" t="s">
        <v>1038</v>
      </c>
      <c r="J320" s="241">
        <v>9</v>
      </c>
      <c r="K320" s="376" t="s">
        <v>1144</v>
      </c>
    </row>
    <row r="321" spans="1:11" ht="16.25" customHeight="1">
      <c r="A321" s="281" t="s">
        <v>1768</v>
      </c>
      <c r="B321" s="282"/>
      <c r="C321" s="283"/>
      <c r="D321" s="283"/>
      <c r="E321" s="251">
        <v>330903</v>
      </c>
      <c r="F321" s="252" t="s">
        <v>864</v>
      </c>
      <c r="G321" s="241" t="s">
        <v>1124</v>
      </c>
      <c r="H321" s="284" t="s">
        <v>1041</v>
      </c>
      <c r="I321" s="284" t="s">
        <v>1042</v>
      </c>
      <c r="J321" s="241">
        <v>5</v>
      </c>
      <c r="K321" s="376" t="s">
        <v>1144</v>
      </c>
    </row>
    <row r="322" spans="1:11" ht="16.25" customHeight="1">
      <c r="A322" s="281" t="s">
        <v>1039</v>
      </c>
      <c r="B322" s="282"/>
      <c r="C322" s="283"/>
      <c r="D322" s="283"/>
      <c r="E322" s="251">
        <v>330904</v>
      </c>
      <c r="F322" s="252" t="s">
        <v>864</v>
      </c>
      <c r="G322" s="241" t="s">
        <v>1124</v>
      </c>
      <c r="H322" s="284" t="s">
        <v>1031</v>
      </c>
      <c r="I322" s="284" t="s">
        <v>1032</v>
      </c>
      <c r="J322" s="241">
        <v>20</v>
      </c>
      <c r="K322" s="376" t="s">
        <v>1144</v>
      </c>
    </row>
    <row r="323" spans="1:11" ht="16.25" customHeight="1">
      <c r="A323" s="281" t="s">
        <v>1039</v>
      </c>
      <c r="B323" s="282"/>
      <c r="C323" s="283"/>
      <c r="D323" s="283"/>
      <c r="E323" s="251">
        <v>330905</v>
      </c>
      <c r="F323" s="252" t="s">
        <v>864</v>
      </c>
      <c r="G323" s="241" t="s">
        <v>1124</v>
      </c>
      <c r="H323" s="284" t="s">
        <v>1029</v>
      </c>
      <c r="I323" s="284" t="s">
        <v>1030</v>
      </c>
      <c r="J323" s="241">
        <v>24</v>
      </c>
      <c r="K323" s="376" t="s">
        <v>1144</v>
      </c>
    </row>
    <row r="324" spans="1:11" ht="16.25" customHeight="1">
      <c r="A324" s="285" t="s">
        <v>1028</v>
      </c>
      <c r="B324" s="286"/>
      <c r="C324" s="287"/>
      <c r="D324" s="287"/>
      <c r="E324" s="256">
        <v>330906</v>
      </c>
      <c r="F324" s="257" t="s">
        <v>864</v>
      </c>
      <c r="G324" s="233" t="s">
        <v>1124</v>
      </c>
      <c r="H324" s="288" t="s">
        <v>1806</v>
      </c>
      <c r="I324" s="288" t="s">
        <v>1770</v>
      </c>
      <c r="J324" s="233">
        <v>21</v>
      </c>
      <c r="K324" s="376" t="s">
        <v>1144</v>
      </c>
    </row>
    <row r="325" spans="1:11" ht="16.25" customHeight="1">
      <c r="A325" s="285" t="s">
        <v>1036</v>
      </c>
      <c r="B325" s="286"/>
      <c r="C325" s="287"/>
      <c r="D325" s="287"/>
      <c r="E325" s="256">
        <v>330907</v>
      </c>
      <c r="F325" s="257" t="s">
        <v>864</v>
      </c>
      <c r="G325" s="233" t="s">
        <v>1124</v>
      </c>
      <c r="H325" s="288" t="s">
        <v>1807</v>
      </c>
      <c r="I325" s="288" t="s">
        <v>1772</v>
      </c>
      <c r="J325" s="233">
        <v>11</v>
      </c>
      <c r="K325" s="376" t="s">
        <v>1144</v>
      </c>
    </row>
    <row r="326" spans="1:11" ht="16.25" customHeight="1">
      <c r="A326" s="281">
        <v>24.1</v>
      </c>
      <c r="B326" s="282"/>
      <c r="C326" s="283"/>
      <c r="D326" s="283"/>
      <c r="E326" s="251">
        <v>331101</v>
      </c>
      <c r="F326" s="252"/>
      <c r="G326" s="241" t="s">
        <v>1151</v>
      </c>
      <c r="H326" s="284" t="s">
        <v>1773</v>
      </c>
      <c r="I326" s="284" t="s">
        <v>1774</v>
      </c>
      <c r="J326" s="241">
        <v>19</v>
      </c>
      <c r="K326" s="376" t="s">
        <v>1144</v>
      </c>
    </row>
    <row r="327" spans="1:11" ht="16.25" customHeight="1">
      <c r="A327" s="281">
        <v>25.1</v>
      </c>
      <c r="B327" s="282"/>
      <c r="C327" s="283"/>
      <c r="D327" s="283"/>
      <c r="E327" s="251">
        <v>331102</v>
      </c>
      <c r="F327" s="252" t="s">
        <v>864</v>
      </c>
      <c r="G327" s="241" t="s">
        <v>1124</v>
      </c>
      <c r="H327" s="284" t="s">
        <v>1775</v>
      </c>
      <c r="I327" s="284" t="s">
        <v>1776</v>
      </c>
      <c r="J327" s="241">
        <v>9</v>
      </c>
      <c r="K327" s="376" t="s">
        <v>1144</v>
      </c>
    </row>
    <row r="328" spans="1:11" ht="16.25" customHeight="1">
      <c r="A328" s="281">
        <v>26</v>
      </c>
      <c r="B328" s="282"/>
      <c r="C328" s="283"/>
      <c r="D328" s="283"/>
      <c r="E328" s="251">
        <v>331103</v>
      </c>
      <c r="F328" s="252" t="s">
        <v>864</v>
      </c>
      <c r="G328" s="241" t="s">
        <v>1124</v>
      </c>
      <c r="H328" s="284" t="s">
        <v>1777</v>
      </c>
      <c r="I328" s="284" t="s">
        <v>1778</v>
      </c>
      <c r="J328" s="241">
        <v>5</v>
      </c>
      <c r="K328" s="376" t="s">
        <v>1144</v>
      </c>
    </row>
    <row r="329" spans="1:11" ht="16.25" customHeight="1">
      <c r="A329" s="285">
        <v>24</v>
      </c>
      <c r="B329" s="286"/>
      <c r="C329" s="287"/>
      <c r="D329" s="287"/>
      <c r="E329" s="256">
        <v>331104</v>
      </c>
      <c r="F329" s="257"/>
      <c r="G329" s="233" t="s">
        <v>1151</v>
      </c>
      <c r="H329" s="289" t="s">
        <v>1779</v>
      </c>
      <c r="I329" s="289" t="s">
        <v>1780</v>
      </c>
      <c r="J329" s="233">
        <v>21</v>
      </c>
      <c r="K329" s="376" t="s">
        <v>1144</v>
      </c>
    </row>
    <row r="330" spans="1:11" ht="16.25" customHeight="1">
      <c r="A330" s="285">
        <v>25</v>
      </c>
      <c r="B330" s="286"/>
      <c r="C330" s="287"/>
      <c r="D330" s="287"/>
      <c r="E330" s="256">
        <v>331105</v>
      </c>
      <c r="F330" s="257" t="s">
        <v>864</v>
      </c>
      <c r="G330" s="233" t="s">
        <v>1124</v>
      </c>
      <c r="H330" s="289" t="s">
        <v>1808</v>
      </c>
      <c r="I330" s="289" t="s">
        <v>1782</v>
      </c>
      <c r="J330" s="233">
        <v>11</v>
      </c>
      <c r="K330" s="376" t="s">
        <v>1144</v>
      </c>
    </row>
    <row r="331" spans="1:11" ht="16.25" customHeight="1">
      <c r="A331" s="281">
        <v>24.1</v>
      </c>
      <c r="B331" s="282"/>
      <c r="C331" s="283"/>
      <c r="D331" s="283"/>
      <c r="E331" s="251">
        <v>331201</v>
      </c>
      <c r="F331" s="252"/>
      <c r="G331" s="241" t="s">
        <v>1152</v>
      </c>
      <c r="H331" s="284" t="s">
        <v>1047</v>
      </c>
      <c r="I331" s="284" t="s">
        <v>1048</v>
      </c>
      <c r="J331" s="241">
        <v>19</v>
      </c>
      <c r="K331" s="376" t="s">
        <v>1144</v>
      </c>
    </row>
    <row r="332" spans="1:11" ht="16.25" customHeight="1">
      <c r="A332" s="281">
        <v>25.1</v>
      </c>
      <c r="B332" s="282"/>
      <c r="C332" s="283"/>
      <c r="D332" s="283"/>
      <c r="E332" s="251">
        <v>331202</v>
      </c>
      <c r="F332" s="252" t="s">
        <v>864</v>
      </c>
      <c r="G332" s="241" t="s">
        <v>1124</v>
      </c>
      <c r="H332" s="284" t="s">
        <v>1050</v>
      </c>
      <c r="I332" s="284" t="s">
        <v>1051</v>
      </c>
      <c r="J332" s="241">
        <v>9</v>
      </c>
      <c r="K332" s="376" t="s">
        <v>1144</v>
      </c>
    </row>
    <row r="333" spans="1:11" ht="16.25" customHeight="1">
      <c r="A333" s="281">
        <v>26</v>
      </c>
      <c r="B333" s="282"/>
      <c r="C333" s="283"/>
      <c r="D333" s="283"/>
      <c r="E333" s="251">
        <v>331203</v>
      </c>
      <c r="F333" s="252" t="s">
        <v>864</v>
      </c>
      <c r="G333" s="241" t="s">
        <v>1124</v>
      </c>
      <c r="H333" s="284" t="s">
        <v>1053</v>
      </c>
      <c r="I333" s="284" t="s">
        <v>1054</v>
      </c>
      <c r="J333" s="241">
        <v>5</v>
      </c>
      <c r="K333" s="376" t="s">
        <v>1144</v>
      </c>
    </row>
    <row r="334" spans="1:11" ht="16.25" customHeight="1">
      <c r="A334" s="285">
        <v>24</v>
      </c>
      <c r="B334" s="286"/>
      <c r="C334" s="287"/>
      <c r="D334" s="287"/>
      <c r="E334" s="256">
        <v>331204</v>
      </c>
      <c r="F334" s="257"/>
      <c r="G334" s="233" t="s">
        <v>1152</v>
      </c>
      <c r="H334" s="288" t="s">
        <v>1783</v>
      </c>
      <c r="I334" s="288" t="s">
        <v>1784</v>
      </c>
      <c r="J334" s="233">
        <v>21</v>
      </c>
      <c r="K334" s="376" t="s">
        <v>1144</v>
      </c>
    </row>
    <row r="335" spans="1:11" ht="16.25" customHeight="1">
      <c r="A335" s="285">
        <v>25</v>
      </c>
      <c r="B335" s="286"/>
      <c r="C335" s="287"/>
      <c r="D335" s="287"/>
      <c r="E335" s="256">
        <v>331205</v>
      </c>
      <c r="F335" s="257" t="s">
        <v>864</v>
      </c>
      <c r="G335" s="233" t="s">
        <v>1124</v>
      </c>
      <c r="H335" s="288" t="s">
        <v>1785</v>
      </c>
      <c r="I335" s="288" t="s">
        <v>1786</v>
      </c>
      <c r="J335" s="233">
        <v>11</v>
      </c>
      <c r="K335" s="376" t="s">
        <v>1144</v>
      </c>
    </row>
    <row r="336" spans="1:11" ht="16.25" customHeight="1">
      <c r="A336" s="277"/>
      <c r="B336" s="290"/>
      <c r="C336" s="291"/>
      <c r="D336" s="291"/>
      <c r="E336" s="251">
        <v>331301</v>
      </c>
      <c r="F336" s="252"/>
      <c r="G336" s="241" t="s">
        <v>1157</v>
      </c>
      <c r="H336" s="284" t="s">
        <v>1787</v>
      </c>
      <c r="I336" s="284" t="s">
        <v>1098</v>
      </c>
      <c r="J336" s="241">
        <v>19</v>
      </c>
      <c r="K336" s="376" t="s">
        <v>1144</v>
      </c>
    </row>
    <row r="337" spans="1:11" ht="16.25" customHeight="1">
      <c r="A337" s="277"/>
      <c r="B337" s="290"/>
      <c r="C337" s="291"/>
      <c r="D337" s="291"/>
      <c r="E337" s="251">
        <v>331302</v>
      </c>
      <c r="F337" s="252" t="s">
        <v>864</v>
      </c>
      <c r="G337" s="241" t="s">
        <v>1124</v>
      </c>
      <c r="H337" s="284" t="s">
        <v>1788</v>
      </c>
      <c r="I337" s="284" t="s">
        <v>1100</v>
      </c>
      <c r="J337" s="241">
        <v>9</v>
      </c>
      <c r="K337" s="376" t="s">
        <v>1144</v>
      </c>
    </row>
    <row r="338" spans="1:11" ht="16.25" customHeight="1">
      <c r="A338" s="277"/>
      <c r="B338" s="290"/>
      <c r="C338" s="291"/>
      <c r="D338" s="291"/>
      <c r="E338" s="251">
        <v>331303</v>
      </c>
      <c r="F338" s="252" t="s">
        <v>864</v>
      </c>
      <c r="G338" s="241" t="s">
        <v>1124</v>
      </c>
      <c r="H338" s="284" t="s">
        <v>1789</v>
      </c>
      <c r="I338" s="284" t="s">
        <v>1102</v>
      </c>
      <c r="J338" s="241">
        <v>5</v>
      </c>
      <c r="K338" s="376" t="s">
        <v>1144</v>
      </c>
    </row>
    <row r="339" spans="1:11" ht="16.25" customHeight="1">
      <c r="A339" s="277"/>
      <c r="B339" s="290"/>
      <c r="C339" s="291"/>
      <c r="D339" s="291"/>
      <c r="E339" s="251">
        <v>331304</v>
      </c>
      <c r="F339" s="252" t="s">
        <v>864</v>
      </c>
      <c r="G339" s="241" t="s">
        <v>1124</v>
      </c>
      <c r="H339" s="284" t="s">
        <v>1104</v>
      </c>
      <c r="I339" s="284" t="s">
        <v>1105</v>
      </c>
      <c r="J339" s="241">
        <v>0</v>
      </c>
      <c r="K339" s="376" t="s">
        <v>1144</v>
      </c>
    </row>
    <row r="340" spans="1:11" ht="16.25" customHeight="1">
      <c r="A340" s="285"/>
      <c r="B340" s="292"/>
      <c r="C340" s="293"/>
      <c r="D340" s="293"/>
      <c r="E340" s="256">
        <v>331305</v>
      </c>
      <c r="F340" s="257"/>
      <c r="G340" s="233" t="s">
        <v>1157</v>
      </c>
      <c r="H340" s="288" t="s">
        <v>1790</v>
      </c>
      <c r="I340" s="288" t="s">
        <v>1791</v>
      </c>
      <c r="J340" s="233">
        <v>21</v>
      </c>
      <c r="K340" s="376" t="s">
        <v>1144</v>
      </c>
    </row>
    <row r="341" spans="1:11" ht="16.25" customHeight="1">
      <c r="A341" s="285"/>
      <c r="B341" s="292"/>
      <c r="C341" s="293"/>
      <c r="D341" s="293"/>
      <c r="E341" s="256">
        <v>331306</v>
      </c>
      <c r="F341" s="257" t="s">
        <v>864</v>
      </c>
      <c r="G341" s="233" t="s">
        <v>1124</v>
      </c>
      <c r="H341" s="288" t="s">
        <v>1792</v>
      </c>
      <c r="I341" s="288" t="s">
        <v>1793</v>
      </c>
      <c r="J341" s="233">
        <v>11</v>
      </c>
      <c r="K341" s="376" t="s">
        <v>1144</v>
      </c>
    </row>
    <row r="342" spans="1:11" ht="16.25" customHeight="1">
      <c r="A342" s="277"/>
      <c r="B342" s="282">
        <v>1</v>
      </c>
      <c r="C342" s="283"/>
      <c r="D342" s="283"/>
      <c r="E342" s="251">
        <v>336301</v>
      </c>
      <c r="F342" s="252" t="s">
        <v>864</v>
      </c>
      <c r="G342" s="241" t="s">
        <v>1124</v>
      </c>
      <c r="H342" s="284" t="s">
        <v>1107</v>
      </c>
      <c r="I342" s="284" t="s">
        <v>1108</v>
      </c>
      <c r="J342" s="241">
        <v>19</v>
      </c>
      <c r="K342" s="376" t="s">
        <v>1144</v>
      </c>
    </row>
    <row r="343" spans="1:11" ht="16.25" customHeight="1">
      <c r="A343" s="277"/>
      <c r="B343" s="282">
        <v>2</v>
      </c>
      <c r="C343" s="283"/>
      <c r="D343" s="283"/>
      <c r="E343" s="251">
        <v>336302</v>
      </c>
      <c r="F343" s="252" t="s">
        <v>864</v>
      </c>
      <c r="G343" s="241" t="s">
        <v>1124</v>
      </c>
      <c r="H343" s="284" t="s">
        <v>1110</v>
      </c>
      <c r="I343" s="284" t="s">
        <v>1111</v>
      </c>
      <c r="J343" s="241">
        <v>19</v>
      </c>
      <c r="K343" s="376" t="s">
        <v>1144</v>
      </c>
    </row>
    <row r="344" spans="1:11" ht="16.25" customHeight="1">
      <c r="A344" s="277"/>
      <c r="B344" s="282">
        <v>3</v>
      </c>
      <c r="C344" s="283"/>
      <c r="D344" s="283"/>
      <c r="E344" s="251">
        <v>336303</v>
      </c>
      <c r="F344" s="252" t="s">
        <v>864</v>
      </c>
      <c r="G344" s="241" t="s">
        <v>1124</v>
      </c>
      <c r="H344" s="284" t="s">
        <v>1113</v>
      </c>
      <c r="I344" s="284" t="s">
        <v>1114</v>
      </c>
      <c r="J344" s="241">
        <v>19</v>
      </c>
      <c r="K344" s="376" t="s">
        <v>1144</v>
      </c>
    </row>
    <row r="345" spans="1:11" ht="16.25" customHeight="1">
      <c r="A345" s="277"/>
      <c r="B345" s="282">
        <v>4</v>
      </c>
      <c r="C345" s="283"/>
      <c r="D345" s="283"/>
      <c r="E345" s="251">
        <v>336304</v>
      </c>
      <c r="F345" s="252"/>
      <c r="G345" s="241" t="s">
        <v>1124</v>
      </c>
      <c r="H345" s="284" t="s">
        <v>1116</v>
      </c>
      <c r="I345" s="284" t="s">
        <v>1117</v>
      </c>
      <c r="J345" s="241">
        <v>19</v>
      </c>
      <c r="K345" s="376" t="s">
        <v>1144</v>
      </c>
    </row>
    <row r="346" spans="1:11" ht="16.25" customHeight="1">
      <c r="A346" s="277"/>
      <c r="B346" s="282" t="s">
        <v>1118</v>
      </c>
      <c r="C346" s="283"/>
      <c r="D346" s="283"/>
      <c r="E346" s="251">
        <v>336306</v>
      </c>
      <c r="F346" s="252"/>
      <c r="G346" s="241" t="s">
        <v>1124</v>
      </c>
      <c r="H346" s="284" t="s">
        <v>1120</v>
      </c>
      <c r="I346" s="284" t="s">
        <v>1121</v>
      </c>
      <c r="J346" s="241">
        <v>19</v>
      </c>
      <c r="K346" s="376" t="s">
        <v>1144</v>
      </c>
    </row>
    <row r="347" spans="1:11" ht="16.25" customHeight="1">
      <c r="A347" s="277"/>
      <c r="B347" s="282" t="s">
        <v>1118</v>
      </c>
      <c r="C347" s="283"/>
      <c r="D347" s="283"/>
      <c r="E347" s="251">
        <v>336307</v>
      </c>
      <c r="F347" s="252"/>
      <c r="G347" s="241" t="s">
        <v>1124</v>
      </c>
      <c r="H347" s="284" t="s">
        <v>1120</v>
      </c>
      <c r="I347" s="284" t="s">
        <v>1121</v>
      </c>
      <c r="J347" s="241">
        <v>9</v>
      </c>
      <c r="K347" s="376" t="s">
        <v>1144</v>
      </c>
    </row>
    <row r="348" spans="1:11" ht="16.25" customHeight="1">
      <c r="A348" s="277"/>
      <c r="B348" s="282" t="s">
        <v>1118</v>
      </c>
      <c r="C348" s="283"/>
      <c r="D348" s="283"/>
      <c r="E348" s="251">
        <v>336308</v>
      </c>
      <c r="F348" s="252"/>
      <c r="G348" s="241" t="s">
        <v>1124</v>
      </c>
      <c r="H348" s="284" t="s">
        <v>1120</v>
      </c>
      <c r="I348" s="284" t="s">
        <v>1121</v>
      </c>
      <c r="J348" s="241">
        <v>5</v>
      </c>
      <c r="K348" s="376" t="s">
        <v>1144</v>
      </c>
    </row>
    <row r="349" spans="1:11" ht="16.25" customHeight="1">
      <c r="A349" s="277"/>
      <c r="B349" s="282">
        <v>4</v>
      </c>
      <c r="C349" s="283"/>
      <c r="D349" s="283"/>
      <c r="E349" s="251">
        <v>336309</v>
      </c>
      <c r="F349" s="252"/>
      <c r="G349" s="241" t="s">
        <v>1124</v>
      </c>
      <c r="H349" s="284" t="s">
        <v>1116</v>
      </c>
      <c r="I349" s="284" t="s">
        <v>1117</v>
      </c>
      <c r="J349" s="241">
        <v>9</v>
      </c>
      <c r="K349" s="376" t="s">
        <v>1144</v>
      </c>
    </row>
    <row r="350" spans="1:11" ht="16.25" customHeight="1">
      <c r="A350" s="277"/>
      <c r="B350" s="282">
        <v>4</v>
      </c>
      <c r="C350" s="294"/>
      <c r="D350" s="294"/>
      <c r="E350" s="261">
        <v>336310</v>
      </c>
      <c r="F350" s="252"/>
      <c r="G350" s="241" t="s">
        <v>1124</v>
      </c>
      <c r="H350" s="284" t="s">
        <v>1116</v>
      </c>
      <c r="I350" s="284" t="s">
        <v>1117</v>
      </c>
      <c r="J350" s="241">
        <v>5</v>
      </c>
      <c r="K350" s="376" t="s">
        <v>1144</v>
      </c>
    </row>
    <row r="351" spans="1:11" ht="16.25" customHeight="1">
      <c r="A351" s="277"/>
      <c r="B351" s="282">
        <v>1</v>
      </c>
      <c r="C351" s="294"/>
      <c r="D351" s="294"/>
      <c r="E351" s="261">
        <v>336311</v>
      </c>
      <c r="F351" s="252" t="s">
        <v>864</v>
      </c>
      <c r="G351" s="241" t="s">
        <v>1124</v>
      </c>
      <c r="H351" s="284" t="s">
        <v>1107</v>
      </c>
      <c r="I351" s="284" t="s">
        <v>1108</v>
      </c>
      <c r="J351" s="241">
        <v>9</v>
      </c>
      <c r="K351" s="376" t="s">
        <v>1144</v>
      </c>
    </row>
    <row r="352" spans="1:11" ht="16.25" customHeight="1">
      <c r="A352" s="277"/>
      <c r="B352" s="282">
        <v>1</v>
      </c>
      <c r="C352" s="283"/>
      <c r="D352" s="283"/>
      <c r="E352" s="251">
        <v>336312</v>
      </c>
      <c r="F352" s="252" t="s">
        <v>864</v>
      </c>
      <c r="G352" s="241" t="s">
        <v>1124</v>
      </c>
      <c r="H352" s="284" t="s">
        <v>1107</v>
      </c>
      <c r="I352" s="284" t="s">
        <v>1108</v>
      </c>
      <c r="J352" s="241">
        <v>5</v>
      </c>
      <c r="K352" s="376" t="s">
        <v>1144</v>
      </c>
    </row>
    <row r="353" spans="1:11" ht="16.25" customHeight="1">
      <c r="A353" s="285"/>
      <c r="B353" s="286">
        <v>1</v>
      </c>
      <c r="C353" s="295"/>
      <c r="D353" s="295"/>
      <c r="E353" s="268">
        <v>336313</v>
      </c>
      <c r="F353" s="257" t="s">
        <v>864</v>
      </c>
      <c r="G353" s="233" t="s">
        <v>1124</v>
      </c>
      <c r="H353" s="288" t="s">
        <v>1107</v>
      </c>
      <c r="I353" s="288" t="s">
        <v>1108</v>
      </c>
      <c r="J353" s="233">
        <v>21</v>
      </c>
      <c r="K353" s="376" t="s">
        <v>1144</v>
      </c>
    </row>
    <row r="354" spans="1:11" ht="16.25" customHeight="1" thickBot="1">
      <c r="A354" s="285"/>
      <c r="B354" s="286">
        <v>1</v>
      </c>
      <c r="C354" s="296"/>
      <c r="D354" s="296"/>
      <c r="E354" s="270">
        <v>336314</v>
      </c>
      <c r="F354" s="257" t="s">
        <v>864</v>
      </c>
      <c r="G354" s="233" t="s">
        <v>1124</v>
      </c>
      <c r="H354" s="288" t="s">
        <v>1107</v>
      </c>
      <c r="I354" s="288" t="s">
        <v>1108</v>
      </c>
      <c r="J354" s="233">
        <v>11</v>
      </c>
      <c r="K354" s="376" t="s">
        <v>1144</v>
      </c>
    </row>
    <row r="355" spans="1:11" ht="16.25" customHeight="1" thickTop="1">
      <c r="A355" s="285"/>
      <c r="B355" s="297">
        <v>2</v>
      </c>
      <c r="C355" s="298"/>
      <c r="D355" s="298"/>
      <c r="E355" s="273">
        <v>336315</v>
      </c>
      <c r="F355" s="234" t="s">
        <v>864</v>
      </c>
      <c r="G355" s="274" t="s">
        <v>1124</v>
      </c>
      <c r="H355" s="299" t="s">
        <v>1110</v>
      </c>
      <c r="I355" s="299" t="s">
        <v>1111</v>
      </c>
      <c r="J355" s="274">
        <v>21</v>
      </c>
      <c r="K355" s="376" t="s">
        <v>1144</v>
      </c>
    </row>
    <row r="356" spans="1:11" ht="16.25" customHeight="1">
      <c r="A356" s="285"/>
      <c r="B356" s="286">
        <v>3</v>
      </c>
      <c r="C356" s="287"/>
      <c r="D356" s="287"/>
      <c r="E356" s="256">
        <v>336316</v>
      </c>
      <c r="F356" s="257" t="s">
        <v>864</v>
      </c>
      <c r="G356" s="233" t="s">
        <v>1124</v>
      </c>
      <c r="H356" s="288" t="s">
        <v>1113</v>
      </c>
      <c r="I356" s="299" t="s">
        <v>1114</v>
      </c>
      <c r="J356" s="233">
        <v>21</v>
      </c>
      <c r="K356" s="376" t="s">
        <v>1144</v>
      </c>
    </row>
    <row r="357" spans="1:11" ht="16.25" customHeight="1">
      <c r="A357" s="285"/>
      <c r="B357" s="286">
        <v>4</v>
      </c>
      <c r="C357" s="287"/>
      <c r="D357" s="287"/>
      <c r="E357" s="256">
        <v>336317</v>
      </c>
      <c r="F357" s="257"/>
      <c r="G357" s="233" t="s">
        <v>1124</v>
      </c>
      <c r="H357" s="288" t="s">
        <v>1116</v>
      </c>
      <c r="I357" s="288" t="s">
        <v>1117</v>
      </c>
      <c r="J357" s="233">
        <v>21</v>
      </c>
      <c r="K357" s="376" t="s">
        <v>1144</v>
      </c>
    </row>
    <row r="358" spans="1:11" ht="16.25" customHeight="1">
      <c r="A358" s="285"/>
      <c r="B358" s="286">
        <v>4</v>
      </c>
      <c r="C358" s="287"/>
      <c r="D358" s="287"/>
      <c r="E358" s="256">
        <v>336318</v>
      </c>
      <c r="F358" s="257"/>
      <c r="G358" s="233" t="s">
        <v>1124</v>
      </c>
      <c r="H358" s="288" t="s">
        <v>1116</v>
      </c>
      <c r="I358" s="288" t="s">
        <v>1117</v>
      </c>
      <c r="J358" s="233">
        <v>11</v>
      </c>
      <c r="K358" s="376" t="s">
        <v>1144</v>
      </c>
    </row>
    <row r="359" spans="1:11" ht="16.25" customHeight="1">
      <c r="A359" s="285"/>
      <c r="B359" s="286" t="s">
        <v>1118</v>
      </c>
      <c r="C359" s="287"/>
      <c r="D359" s="287"/>
      <c r="E359" s="256">
        <v>336319</v>
      </c>
      <c r="F359" s="257"/>
      <c r="G359" s="233" t="s">
        <v>1124</v>
      </c>
      <c r="H359" s="288" t="s">
        <v>1120</v>
      </c>
      <c r="I359" s="288" t="s">
        <v>1121</v>
      </c>
      <c r="J359" s="233">
        <v>21</v>
      </c>
      <c r="K359" s="376" t="s">
        <v>1144</v>
      </c>
    </row>
    <row r="360" spans="1:11" ht="16.25" customHeight="1">
      <c r="A360" s="285"/>
      <c r="B360" s="286" t="s">
        <v>1118</v>
      </c>
      <c r="C360" s="287"/>
      <c r="D360" s="287"/>
      <c r="E360" s="256">
        <v>336320</v>
      </c>
      <c r="F360" s="257"/>
      <c r="G360" s="233" t="s">
        <v>1124</v>
      </c>
      <c r="H360" s="288" t="s">
        <v>1120</v>
      </c>
      <c r="I360" s="288" t="s">
        <v>1121</v>
      </c>
      <c r="J360" s="233">
        <v>11</v>
      </c>
      <c r="K360" s="376" t="s">
        <v>1144</v>
      </c>
    </row>
    <row r="361" spans="1:11" ht="16.25" customHeight="1">
      <c r="A361" s="277">
        <v>35</v>
      </c>
      <c r="B361" s="282"/>
      <c r="C361" s="283"/>
      <c r="D361" s="283"/>
      <c r="E361" s="251">
        <v>337301</v>
      </c>
      <c r="F361" s="252" t="s">
        <v>864</v>
      </c>
      <c r="G361" s="241" t="s">
        <v>1124</v>
      </c>
      <c r="H361" s="284" t="s">
        <v>1092</v>
      </c>
      <c r="I361" s="284" t="s">
        <v>1093</v>
      </c>
      <c r="J361" s="241">
        <v>24</v>
      </c>
      <c r="K361" s="376" t="s">
        <v>1144</v>
      </c>
    </row>
    <row r="362" spans="1:11" ht="16.25" customHeight="1">
      <c r="A362" s="277">
        <v>35</v>
      </c>
      <c r="B362" s="282"/>
      <c r="C362" s="283"/>
      <c r="D362" s="283"/>
      <c r="E362" s="251">
        <v>337302</v>
      </c>
      <c r="F362" s="252" t="s">
        <v>864</v>
      </c>
      <c r="G362" s="241" t="s">
        <v>1124</v>
      </c>
      <c r="H362" s="284" t="s">
        <v>1095</v>
      </c>
      <c r="I362" s="284" t="s">
        <v>1096</v>
      </c>
      <c r="J362" s="241">
        <v>24</v>
      </c>
      <c r="K362" s="376" t="s">
        <v>1144</v>
      </c>
    </row>
    <row r="363" spans="1:11" ht="16.25" customHeight="1">
      <c r="A363" s="281">
        <v>24.1</v>
      </c>
      <c r="B363" s="290"/>
      <c r="C363" s="291"/>
      <c r="D363" s="291"/>
      <c r="E363" s="251">
        <v>337303</v>
      </c>
      <c r="F363" s="300"/>
      <c r="G363" s="241" t="s">
        <v>1153</v>
      </c>
      <c r="H363" s="284" t="s">
        <v>1056</v>
      </c>
      <c r="I363" s="284" t="s">
        <v>1057</v>
      </c>
      <c r="J363" s="241">
        <v>19</v>
      </c>
      <c r="K363" s="376" t="s">
        <v>1144</v>
      </c>
    </row>
    <row r="364" spans="1:11" ht="16.25" customHeight="1">
      <c r="A364" s="281">
        <v>25.1</v>
      </c>
      <c r="B364" s="290"/>
      <c r="C364" s="291"/>
      <c r="D364" s="291"/>
      <c r="E364" s="251">
        <v>337304</v>
      </c>
      <c r="F364" s="300"/>
      <c r="G364" s="241" t="s">
        <v>1153</v>
      </c>
      <c r="H364" s="284" t="s">
        <v>1058</v>
      </c>
      <c r="I364" s="284" t="s">
        <v>1059</v>
      </c>
      <c r="J364" s="241">
        <v>9</v>
      </c>
      <c r="K364" s="376" t="s">
        <v>1144</v>
      </c>
    </row>
    <row r="365" spans="1:11" ht="16.25" customHeight="1">
      <c r="A365" s="281">
        <v>26</v>
      </c>
      <c r="B365" s="290"/>
      <c r="C365" s="291"/>
      <c r="D365" s="291"/>
      <c r="E365" s="251">
        <v>337305</v>
      </c>
      <c r="F365" s="300"/>
      <c r="G365" s="241" t="s">
        <v>1153</v>
      </c>
      <c r="H365" s="284" t="s">
        <v>1060</v>
      </c>
      <c r="I365" s="284" t="s">
        <v>1061</v>
      </c>
      <c r="J365" s="241">
        <v>5</v>
      </c>
      <c r="K365" s="376" t="s">
        <v>1144</v>
      </c>
    </row>
    <row r="366" spans="1:11" ht="16.25" customHeight="1">
      <c r="A366" s="301">
        <v>24</v>
      </c>
      <c r="B366" s="292"/>
      <c r="C366" s="293"/>
      <c r="D366" s="293"/>
      <c r="E366" s="256">
        <v>337306</v>
      </c>
      <c r="F366" s="302"/>
      <c r="G366" s="233" t="s">
        <v>1153</v>
      </c>
      <c r="H366" s="305" t="s">
        <v>1794</v>
      </c>
      <c r="I366" s="305" t="s">
        <v>1795</v>
      </c>
      <c r="J366" s="233">
        <v>21</v>
      </c>
      <c r="K366" s="376" t="s">
        <v>1144</v>
      </c>
    </row>
    <row r="367" spans="1:11" ht="16.25" customHeight="1">
      <c r="A367" s="301">
        <v>25</v>
      </c>
      <c r="B367" s="292"/>
      <c r="C367" s="293"/>
      <c r="D367" s="293"/>
      <c r="E367" s="256">
        <v>337307</v>
      </c>
      <c r="F367" s="302"/>
      <c r="G367" s="233" t="s">
        <v>1153</v>
      </c>
      <c r="H367" s="305" t="s">
        <v>1794</v>
      </c>
      <c r="I367" s="305" t="s">
        <v>1797</v>
      </c>
      <c r="J367" s="233">
        <v>11</v>
      </c>
      <c r="K367" s="376" t="s">
        <v>1144</v>
      </c>
    </row>
    <row r="368" spans="1:11" ht="16.25" customHeight="1">
      <c r="A368" s="281">
        <v>35</v>
      </c>
      <c r="B368" s="282"/>
      <c r="C368" s="283"/>
      <c r="D368" s="283"/>
      <c r="E368" s="251">
        <v>337311</v>
      </c>
      <c r="F368" s="252" t="s">
        <v>864</v>
      </c>
      <c r="G368" s="241" t="s">
        <v>1124</v>
      </c>
      <c r="H368" s="284" t="s">
        <v>1092</v>
      </c>
      <c r="I368" s="284" t="s">
        <v>1093</v>
      </c>
      <c r="J368" s="241">
        <v>19</v>
      </c>
      <c r="K368" s="376" t="s">
        <v>1144</v>
      </c>
    </row>
    <row r="369" spans="1:11" ht="16.25" customHeight="1">
      <c r="A369" s="281">
        <v>35</v>
      </c>
      <c r="B369" s="282"/>
      <c r="C369" s="283"/>
      <c r="D369" s="283"/>
      <c r="E369" s="251">
        <v>337312</v>
      </c>
      <c r="F369" s="252" t="s">
        <v>864</v>
      </c>
      <c r="G369" s="241" t="s">
        <v>1124</v>
      </c>
      <c r="H369" s="284" t="s">
        <v>1092</v>
      </c>
      <c r="I369" s="284" t="s">
        <v>1093</v>
      </c>
      <c r="J369" s="241">
        <v>9</v>
      </c>
      <c r="K369" s="376" t="s">
        <v>1144</v>
      </c>
    </row>
    <row r="370" spans="1:11" ht="16.25" customHeight="1">
      <c r="A370" s="281">
        <v>35</v>
      </c>
      <c r="B370" s="282"/>
      <c r="C370" s="283"/>
      <c r="D370" s="283"/>
      <c r="E370" s="251">
        <v>337313</v>
      </c>
      <c r="F370" s="252" t="s">
        <v>864</v>
      </c>
      <c r="G370" s="241" t="s">
        <v>1124</v>
      </c>
      <c r="H370" s="284" t="s">
        <v>1092</v>
      </c>
      <c r="I370" s="284" t="s">
        <v>1093</v>
      </c>
      <c r="J370" s="241">
        <v>5</v>
      </c>
      <c r="K370" s="376" t="s">
        <v>1144</v>
      </c>
    </row>
    <row r="371" spans="1:11" ht="16.25" customHeight="1">
      <c r="A371" s="281">
        <v>35</v>
      </c>
      <c r="B371" s="282"/>
      <c r="C371" s="283"/>
      <c r="D371" s="283"/>
      <c r="E371" s="251">
        <v>337314</v>
      </c>
      <c r="F371" s="252" t="s">
        <v>864</v>
      </c>
      <c r="G371" s="241" t="s">
        <v>1124</v>
      </c>
      <c r="H371" s="284" t="s">
        <v>1092</v>
      </c>
      <c r="I371" s="284" t="s">
        <v>1093</v>
      </c>
      <c r="J371" s="241">
        <v>20</v>
      </c>
      <c r="K371" s="376" t="s">
        <v>1144</v>
      </c>
    </row>
    <row r="372" spans="1:11" ht="16.25" customHeight="1">
      <c r="A372" s="301">
        <v>35</v>
      </c>
      <c r="B372" s="286"/>
      <c r="C372" s="287"/>
      <c r="D372" s="287"/>
      <c r="E372" s="256">
        <v>337315</v>
      </c>
      <c r="F372" s="257" t="s">
        <v>864</v>
      </c>
      <c r="G372" s="233" t="s">
        <v>1124</v>
      </c>
      <c r="H372" s="288" t="s">
        <v>1092</v>
      </c>
      <c r="I372" s="288" t="s">
        <v>1093</v>
      </c>
      <c r="J372" s="233">
        <v>21</v>
      </c>
      <c r="K372" s="376" t="s">
        <v>1144</v>
      </c>
    </row>
    <row r="373" spans="1:11" ht="16.25" customHeight="1">
      <c r="A373" s="301">
        <v>35</v>
      </c>
      <c r="B373" s="286"/>
      <c r="C373" s="287"/>
      <c r="D373" s="287"/>
      <c r="E373" s="256">
        <v>337316</v>
      </c>
      <c r="F373" s="257" t="s">
        <v>864</v>
      </c>
      <c r="G373" s="233" t="s">
        <v>1124</v>
      </c>
      <c r="H373" s="288" t="s">
        <v>1092</v>
      </c>
      <c r="I373" s="288" t="s">
        <v>1093</v>
      </c>
      <c r="J373" s="233">
        <v>11</v>
      </c>
      <c r="K373" s="376" t="s">
        <v>1144</v>
      </c>
    </row>
    <row r="374" spans="1:11" ht="16.25" customHeight="1">
      <c r="A374" s="281">
        <v>35</v>
      </c>
      <c r="B374" s="282"/>
      <c r="C374" s="283"/>
      <c r="D374" s="283"/>
      <c r="E374" s="251">
        <v>337321</v>
      </c>
      <c r="F374" s="252" t="s">
        <v>864</v>
      </c>
      <c r="G374" s="241" t="s">
        <v>1124</v>
      </c>
      <c r="H374" s="284" t="s">
        <v>1095</v>
      </c>
      <c r="I374" s="284" t="s">
        <v>1096</v>
      </c>
      <c r="J374" s="241">
        <v>19</v>
      </c>
      <c r="K374" s="376" t="s">
        <v>1144</v>
      </c>
    </row>
    <row r="375" spans="1:11" ht="16.25" customHeight="1">
      <c r="A375" s="281">
        <v>35</v>
      </c>
      <c r="B375" s="282"/>
      <c r="C375" s="283"/>
      <c r="D375" s="283"/>
      <c r="E375" s="251">
        <v>337322</v>
      </c>
      <c r="F375" s="252" t="s">
        <v>864</v>
      </c>
      <c r="G375" s="241" t="s">
        <v>1124</v>
      </c>
      <c r="H375" s="284" t="s">
        <v>1095</v>
      </c>
      <c r="I375" s="284" t="s">
        <v>1096</v>
      </c>
      <c r="J375" s="241">
        <v>9</v>
      </c>
      <c r="K375" s="376" t="s">
        <v>1144</v>
      </c>
    </row>
    <row r="376" spans="1:11" ht="16.25" customHeight="1">
      <c r="A376" s="281">
        <v>35</v>
      </c>
      <c r="B376" s="282"/>
      <c r="C376" s="283"/>
      <c r="D376" s="283"/>
      <c r="E376" s="251">
        <v>337323</v>
      </c>
      <c r="F376" s="252" t="s">
        <v>864</v>
      </c>
      <c r="G376" s="241" t="s">
        <v>1124</v>
      </c>
      <c r="H376" s="284" t="s">
        <v>1095</v>
      </c>
      <c r="I376" s="284" t="s">
        <v>1096</v>
      </c>
      <c r="J376" s="241">
        <v>5</v>
      </c>
      <c r="K376" s="376" t="s">
        <v>1144</v>
      </c>
    </row>
    <row r="377" spans="1:11" ht="16.25" customHeight="1">
      <c r="A377" s="281">
        <v>35</v>
      </c>
      <c r="B377" s="282"/>
      <c r="C377" s="283"/>
      <c r="D377" s="283"/>
      <c r="E377" s="251">
        <v>337324</v>
      </c>
      <c r="F377" s="252" t="s">
        <v>864</v>
      </c>
      <c r="G377" s="241" t="s">
        <v>1124</v>
      </c>
      <c r="H377" s="284" t="s">
        <v>1095</v>
      </c>
      <c r="I377" s="284" t="s">
        <v>1096</v>
      </c>
      <c r="J377" s="241">
        <v>20</v>
      </c>
      <c r="K377" s="376" t="s">
        <v>1144</v>
      </c>
    </row>
    <row r="378" spans="1:11" ht="16.25" customHeight="1">
      <c r="A378" s="301">
        <v>35</v>
      </c>
      <c r="B378" s="286"/>
      <c r="C378" s="287"/>
      <c r="D378" s="287"/>
      <c r="E378" s="256">
        <v>337325</v>
      </c>
      <c r="F378" s="257" t="s">
        <v>864</v>
      </c>
      <c r="G378" s="233" t="s">
        <v>1124</v>
      </c>
      <c r="H378" s="288" t="s">
        <v>1095</v>
      </c>
      <c r="I378" s="288" t="s">
        <v>1096</v>
      </c>
      <c r="J378" s="233">
        <v>21</v>
      </c>
      <c r="K378" s="376" t="s">
        <v>1144</v>
      </c>
    </row>
    <row r="379" spans="1:11" ht="16.25" customHeight="1">
      <c r="A379" s="301">
        <v>35</v>
      </c>
      <c r="B379" s="286"/>
      <c r="C379" s="287"/>
      <c r="D379" s="287"/>
      <c r="E379" s="256">
        <v>337326</v>
      </c>
      <c r="F379" s="257" t="s">
        <v>864</v>
      </c>
      <c r="G379" s="233" t="s">
        <v>1124</v>
      </c>
      <c r="H379" s="288" t="s">
        <v>1095</v>
      </c>
      <c r="I379" s="288" t="s">
        <v>1096</v>
      </c>
      <c r="J379" s="233">
        <v>11</v>
      </c>
      <c r="K379" s="376" t="s">
        <v>1144</v>
      </c>
    </row>
    <row r="380" spans="1:11" ht="16.25" customHeight="1">
      <c r="A380" s="281">
        <v>28</v>
      </c>
      <c r="B380" s="282"/>
      <c r="C380" s="283"/>
      <c r="D380" s="283"/>
      <c r="E380" s="251">
        <v>338301</v>
      </c>
      <c r="F380" s="252" t="s">
        <v>864</v>
      </c>
      <c r="G380" s="241" t="s">
        <v>1124</v>
      </c>
      <c r="H380" s="284" t="s">
        <v>1063</v>
      </c>
      <c r="I380" s="284" t="s">
        <v>1064</v>
      </c>
      <c r="J380" s="241">
        <v>8</v>
      </c>
      <c r="K380" s="376" t="s">
        <v>1144</v>
      </c>
    </row>
    <row r="381" spans="1:11" ht="16.25" customHeight="1">
      <c r="A381" s="281">
        <v>30</v>
      </c>
      <c r="B381" s="282"/>
      <c r="C381" s="283"/>
      <c r="D381" s="283"/>
      <c r="E381" s="251">
        <v>338302</v>
      </c>
      <c r="F381" s="252" t="s">
        <v>864</v>
      </c>
      <c r="G381" s="241" t="s">
        <v>1124</v>
      </c>
      <c r="H381" s="284" t="s">
        <v>235</v>
      </c>
      <c r="I381" s="284" t="s">
        <v>1069</v>
      </c>
      <c r="J381" s="241">
        <v>0</v>
      </c>
      <c r="K381" s="376" t="s">
        <v>1144</v>
      </c>
    </row>
    <row r="382" spans="1:11" ht="16.25" customHeight="1">
      <c r="A382" s="281">
        <v>30.1</v>
      </c>
      <c r="B382" s="282"/>
      <c r="C382" s="294"/>
      <c r="D382" s="294"/>
      <c r="E382" s="261">
        <v>338303</v>
      </c>
      <c r="F382" s="252" t="s">
        <v>864</v>
      </c>
      <c r="G382" s="241" t="s">
        <v>1124</v>
      </c>
      <c r="H382" s="284" t="s">
        <v>1071</v>
      </c>
      <c r="I382" s="284" t="s">
        <v>1072</v>
      </c>
      <c r="J382" s="241">
        <v>0</v>
      </c>
      <c r="K382" s="376" t="s">
        <v>1144</v>
      </c>
    </row>
    <row r="383" spans="1:11" ht="16.25" customHeight="1">
      <c r="A383" s="281">
        <v>33</v>
      </c>
      <c r="B383" s="282"/>
      <c r="C383" s="283"/>
      <c r="D383" s="283"/>
      <c r="E383" s="251">
        <v>338304</v>
      </c>
      <c r="F383" s="252" t="s">
        <v>864</v>
      </c>
      <c r="G383" s="241" t="s">
        <v>1124</v>
      </c>
      <c r="H383" s="284" t="s">
        <v>1074</v>
      </c>
      <c r="I383" s="284" t="s">
        <v>1075</v>
      </c>
      <c r="J383" s="241">
        <v>19</v>
      </c>
      <c r="K383" s="376" t="s">
        <v>1144</v>
      </c>
    </row>
    <row r="384" spans="1:11" ht="16.25" customHeight="1">
      <c r="A384" s="281">
        <v>33</v>
      </c>
      <c r="B384" s="282"/>
      <c r="C384" s="303"/>
      <c r="D384" s="303"/>
      <c r="E384" s="304">
        <v>338305</v>
      </c>
      <c r="F384" s="252" t="s">
        <v>864</v>
      </c>
      <c r="G384" s="241" t="s">
        <v>1124</v>
      </c>
      <c r="H384" s="284" t="s">
        <v>1074</v>
      </c>
      <c r="I384" s="284" t="s">
        <v>1075</v>
      </c>
      <c r="J384" s="241">
        <v>9</v>
      </c>
      <c r="K384" s="376" t="s">
        <v>1144</v>
      </c>
    </row>
    <row r="385" spans="1:11" ht="16.25" customHeight="1">
      <c r="A385" s="281">
        <v>33</v>
      </c>
      <c r="B385" s="282"/>
      <c r="C385" s="283"/>
      <c r="D385" s="283"/>
      <c r="E385" s="251">
        <v>338306</v>
      </c>
      <c r="F385" s="252" t="s">
        <v>864</v>
      </c>
      <c r="G385" s="241" t="s">
        <v>1124</v>
      </c>
      <c r="H385" s="284" t="s">
        <v>1074</v>
      </c>
      <c r="I385" s="284" t="s">
        <v>1075</v>
      </c>
      <c r="J385" s="241">
        <v>5</v>
      </c>
      <c r="K385" s="376" t="s">
        <v>1144</v>
      </c>
    </row>
    <row r="386" spans="1:11" ht="16.25" customHeight="1">
      <c r="A386" s="301">
        <v>33</v>
      </c>
      <c r="B386" s="286"/>
      <c r="C386" s="287"/>
      <c r="D386" s="287"/>
      <c r="E386" s="256">
        <v>338307</v>
      </c>
      <c r="F386" s="257" t="s">
        <v>864</v>
      </c>
      <c r="G386" s="233" t="s">
        <v>1124</v>
      </c>
      <c r="H386" s="288" t="s">
        <v>1074</v>
      </c>
      <c r="I386" s="288" t="s">
        <v>1075</v>
      </c>
      <c r="J386" s="233">
        <v>21</v>
      </c>
      <c r="K386" s="376" t="s">
        <v>1144</v>
      </c>
    </row>
    <row r="387" spans="1:11" ht="16.25" customHeight="1">
      <c r="A387" s="301">
        <v>33</v>
      </c>
      <c r="B387" s="286"/>
      <c r="C387" s="287"/>
      <c r="D387" s="287"/>
      <c r="E387" s="256">
        <v>338308</v>
      </c>
      <c r="F387" s="257" t="s">
        <v>864</v>
      </c>
      <c r="G387" s="233" t="s">
        <v>1124</v>
      </c>
      <c r="H387" s="288" t="s">
        <v>1074</v>
      </c>
      <c r="I387" s="288" t="s">
        <v>1075</v>
      </c>
      <c r="J387" s="233">
        <v>11</v>
      </c>
      <c r="K387" s="376" t="s">
        <v>1144</v>
      </c>
    </row>
    <row r="388" spans="1:11" ht="16.25" customHeight="1">
      <c r="A388" s="281">
        <v>34</v>
      </c>
      <c r="B388" s="282"/>
      <c r="C388" s="283"/>
      <c r="D388" s="283"/>
      <c r="E388" s="251">
        <v>339101</v>
      </c>
      <c r="F388" s="252"/>
      <c r="G388" s="241" t="s">
        <v>1156</v>
      </c>
      <c r="H388" s="284" t="s">
        <v>1083</v>
      </c>
      <c r="I388" s="284" t="s">
        <v>1084</v>
      </c>
      <c r="J388" s="241">
        <v>19</v>
      </c>
      <c r="K388" s="376" t="s">
        <v>1144</v>
      </c>
    </row>
    <row r="389" spans="1:11" ht="16.25" customHeight="1">
      <c r="A389" s="281">
        <v>34</v>
      </c>
      <c r="B389" s="282"/>
      <c r="C389" s="283"/>
      <c r="D389" s="283"/>
      <c r="E389" s="251">
        <v>339102</v>
      </c>
      <c r="F389" s="252" t="s">
        <v>864</v>
      </c>
      <c r="G389" s="241" t="s">
        <v>1124</v>
      </c>
      <c r="H389" s="284" t="s">
        <v>1086</v>
      </c>
      <c r="I389" s="284" t="s">
        <v>1087</v>
      </c>
      <c r="J389" s="241">
        <v>9</v>
      </c>
      <c r="K389" s="376" t="s">
        <v>1144</v>
      </c>
    </row>
    <row r="390" spans="1:11" ht="16.25" customHeight="1">
      <c r="A390" s="281">
        <v>34</v>
      </c>
      <c r="B390" s="282"/>
      <c r="C390" s="283"/>
      <c r="D390" s="283"/>
      <c r="E390" s="251">
        <v>339103</v>
      </c>
      <c r="F390" s="252" t="s">
        <v>864</v>
      </c>
      <c r="G390" s="241" t="s">
        <v>1124</v>
      </c>
      <c r="H390" s="284" t="s">
        <v>1089</v>
      </c>
      <c r="I390" s="284" t="s">
        <v>1090</v>
      </c>
      <c r="J390" s="241">
        <v>5</v>
      </c>
      <c r="K390" s="376" t="s">
        <v>1144</v>
      </c>
    </row>
    <row r="391" spans="1:11" ht="16.25" customHeight="1">
      <c r="A391" s="281">
        <v>34</v>
      </c>
      <c r="B391" s="282"/>
      <c r="C391" s="283"/>
      <c r="D391" s="283"/>
      <c r="E391" s="251">
        <v>339104</v>
      </c>
      <c r="F391" s="252"/>
      <c r="G391" s="241" t="s">
        <v>1155</v>
      </c>
      <c r="H391" s="284" t="s">
        <v>1080</v>
      </c>
      <c r="I391" s="284" t="s">
        <v>1081</v>
      </c>
      <c r="J391" s="241">
        <v>20</v>
      </c>
      <c r="K391" s="376" t="s">
        <v>1144</v>
      </c>
    </row>
    <row r="392" spans="1:11" ht="16.25" customHeight="1">
      <c r="A392" s="281">
        <v>34</v>
      </c>
      <c r="B392" s="282"/>
      <c r="C392" s="283"/>
      <c r="D392" s="283"/>
      <c r="E392" s="251">
        <v>339105</v>
      </c>
      <c r="F392" s="252"/>
      <c r="G392" s="241" t="s">
        <v>1154</v>
      </c>
      <c r="H392" s="284" t="s">
        <v>1077</v>
      </c>
      <c r="I392" s="284" t="s">
        <v>1078</v>
      </c>
      <c r="J392" s="241">
        <v>24</v>
      </c>
      <c r="K392" s="376" t="s">
        <v>1144</v>
      </c>
    </row>
    <row r="393" spans="1:11" ht="16.25" customHeight="1">
      <c r="A393" s="301">
        <v>34</v>
      </c>
      <c r="B393" s="286"/>
      <c r="C393" s="287"/>
      <c r="D393" s="287"/>
      <c r="E393" s="256">
        <v>339106</v>
      </c>
      <c r="F393" s="257"/>
      <c r="G393" s="233" t="s">
        <v>1156</v>
      </c>
      <c r="H393" s="305" t="s">
        <v>1798</v>
      </c>
      <c r="I393" s="305" t="s">
        <v>1799</v>
      </c>
      <c r="J393" s="233">
        <v>21</v>
      </c>
      <c r="K393" s="376" t="s">
        <v>1144</v>
      </c>
    </row>
    <row r="394" spans="1:11" ht="16.25" customHeight="1">
      <c r="A394" s="301">
        <v>34</v>
      </c>
      <c r="B394" s="286"/>
      <c r="C394" s="287"/>
      <c r="D394" s="287"/>
      <c r="E394" s="256">
        <v>339107</v>
      </c>
      <c r="F394" s="257" t="s">
        <v>864</v>
      </c>
      <c r="G394" s="233" t="s">
        <v>1124</v>
      </c>
      <c r="H394" s="305" t="s">
        <v>1800</v>
      </c>
      <c r="I394" s="305" t="s">
        <v>1801</v>
      </c>
      <c r="J394" s="233">
        <v>11</v>
      </c>
      <c r="K394" s="376" t="s">
        <v>1144</v>
      </c>
    </row>
    <row r="395" spans="1:11" ht="16.25" customHeight="1">
      <c r="A395" s="277" t="s">
        <v>968</v>
      </c>
      <c r="B395" s="278"/>
      <c r="C395" s="279"/>
      <c r="D395" s="279"/>
      <c r="E395" s="247">
        <v>340201</v>
      </c>
      <c r="F395" s="239"/>
      <c r="G395" s="236" t="s">
        <v>1160</v>
      </c>
      <c r="H395" s="280" t="s">
        <v>231</v>
      </c>
      <c r="I395" s="280" t="s">
        <v>979</v>
      </c>
      <c r="J395" s="248">
        <v>19</v>
      </c>
      <c r="K395" s="376" t="s">
        <v>1159</v>
      </c>
    </row>
    <row r="396" spans="1:11" ht="16.25" customHeight="1">
      <c r="A396" s="281" t="s">
        <v>968</v>
      </c>
      <c r="B396" s="282"/>
      <c r="C396" s="283"/>
      <c r="D396" s="283"/>
      <c r="E396" s="251">
        <v>340202</v>
      </c>
      <c r="F396" s="252" t="s">
        <v>864</v>
      </c>
      <c r="G396" s="241" t="s">
        <v>1124</v>
      </c>
      <c r="H396" s="284" t="s">
        <v>981</v>
      </c>
      <c r="I396" s="280" t="s">
        <v>982</v>
      </c>
      <c r="J396" s="253">
        <v>9</v>
      </c>
      <c r="K396" s="376" t="s">
        <v>1159</v>
      </c>
    </row>
    <row r="397" spans="1:11" ht="16.25" customHeight="1">
      <c r="A397" s="281" t="s">
        <v>968</v>
      </c>
      <c r="B397" s="282"/>
      <c r="C397" s="283"/>
      <c r="D397" s="283"/>
      <c r="E397" s="251">
        <v>340203</v>
      </c>
      <c r="F397" s="252" t="s">
        <v>864</v>
      </c>
      <c r="G397" s="241" t="s">
        <v>1124</v>
      </c>
      <c r="H397" s="284" t="s">
        <v>984</v>
      </c>
      <c r="I397" s="280" t="s">
        <v>985</v>
      </c>
      <c r="J397" s="253">
        <v>5</v>
      </c>
      <c r="K397" s="376" t="s">
        <v>1159</v>
      </c>
    </row>
    <row r="398" spans="1:11" ht="16.25" customHeight="1">
      <c r="A398" s="285" t="s">
        <v>968</v>
      </c>
      <c r="B398" s="286"/>
      <c r="C398" s="287"/>
      <c r="D398" s="287"/>
      <c r="E398" s="256">
        <v>340204</v>
      </c>
      <c r="F398" s="257"/>
      <c r="G398" s="233" t="s">
        <v>1160</v>
      </c>
      <c r="H398" s="305" t="s">
        <v>1737</v>
      </c>
      <c r="I398" s="305" t="s">
        <v>1738</v>
      </c>
      <c r="J398" s="258">
        <v>21</v>
      </c>
      <c r="K398" s="376" t="s">
        <v>1159</v>
      </c>
    </row>
    <row r="399" spans="1:11" ht="16.25" customHeight="1">
      <c r="A399" s="285" t="s">
        <v>968</v>
      </c>
      <c r="B399" s="286"/>
      <c r="C399" s="287"/>
      <c r="D399" s="287"/>
      <c r="E399" s="256">
        <v>340205</v>
      </c>
      <c r="F399" s="257" t="s">
        <v>864</v>
      </c>
      <c r="G399" s="233" t="s">
        <v>1124</v>
      </c>
      <c r="H399" s="305" t="s">
        <v>1739</v>
      </c>
      <c r="I399" s="305" t="s">
        <v>1740</v>
      </c>
      <c r="J399" s="258">
        <v>11</v>
      </c>
      <c r="K399" s="376" t="s">
        <v>1159</v>
      </c>
    </row>
    <row r="400" spans="1:11" ht="16.25" customHeight="1">
      <c r="A400" s="281" t="s">
        <v>977</v>
      </c>
      <c r="B400" s="282"/>
      <c r="C400" s="283"/>
      <c r="D400" s="283"/>
      <c r="E400" s="251">
        <v>340301</v>
      </c>
      <c r="F400" s="252"/>
      <c r="G400" s="241" t="s">
        <v>1158</v>
      </c>
      <c r="H400" s="284" t="s">
        <v>970</v>
      </c>
      <c r="I400" s="284" t="s">
        <v>971</v>
      </c>
      <c r="J400" s="253">
        <v>19</v>
      </c>
      <c r="K400" s="376" t="s">
        <v>1159</v>
      </c>
    </row>
    <row r="401" spans="1:11" ht="16.25" customHeight="1">
      <c r="A401" s="281" t="s">
        <v>977</v>
      </c>
      <c r="B401" s="282"/>
      <c r="C401" s="283"/>
      <c r="D401" s="283"/>
      <c r="E401" s="251">
        <v>340302</v>
      </c>
      <c r="F401" s="252" t="s">
        <v>864</v>
      </c>
      <c r="G401" s="241" t="s">
        <v>1124</v>
      </c>
      <c r="H401" s="284" t="s">
        <v>974</v>
      </c>
      <c r="I401" s="284" t="s">
        <v>971</v>
      </c>
      <c r="J401" s="253">
        <v>9</v>
      </c>
      <c r="K401" s="376" t="s">
        <v>1159</v>
      </c>
    </row>
    <row r="402" spans="1:11" ht="16.25" customHeight="1">
      <c r="A402" s="281" t="s">
        <v>977</v>
      </c>
      <c r="B402" s="282"/>
      <c r="C402" s="283"/>
      <c r="D402" s="283"/>
      <c r="E402" s="251">
        <v>340303</v>
      </c>
      <c r="F402" s="252" t="s">
        <v>864</v>
      </c>
      <c r="G402" s="241" t="s">
        <v>1124</v>
      </c>
      <c r="H402" s="284" t="s">
        <v>976</v>
      </c>
      <c r="I402" s="284" t="s">
        <v>971</v>
      </c>
      <c r="J402" s="253">
        <v>5</v>
      </c>
      <c r="K402" s="376" t="s">
        <v>1159</v>
      </c>
    </row>
    <row r="403" spans="1:11" ht="16.25" customHeight="1">
      <c r="A403" s="285" t="s">
        <v>977</v>
      </c>
      <c r="B403" s="286"/>
      <c r="C403" s="287"/>
      <c r="D403" s="287"/>
      <c r="E403" s="256">
        <v>340304</v>
      </c>
      <c r="F403" s="257"/>
      <c r="G403" s="233" t="s">
        <v>1158</v>
      </c>
      <c r="H403" s="305" t="s">
        <v>1733</v>
      </c>
      <c r="I403" s="305" t="s">
        <v>1734</v>
      </c>
      <c r="J403" s="258">
        <v>21</v>
      </c>
      <c r="K403" s="376" t="s">
        <v>1159</v>
      </c>
    </row>
    <row r="404" spans="1:11" ht="16.25" customHeight="1">
      <c r="A404" s="285" t="s">
        <v>977</v>
      </c>
      <c r="B404" s="286"/>
      <c r="C404" s="287"/>
      <c r="D404" s="287"/>
      <c r="E404" s="256">
        <v>340305</v>
      </c>
      <c r="F404" s="257" t="s">
        <v>864</v>
      </c>
      <c r="G404" s="233" t="s">
        <v>1124</v>
      </c>
      <c r="H404" s="305" t="s">
        <v>1735</v>
      </c>
      <c r="I404" s="305" t="s">
        <v>1736</v>
      </c>
      <c r="J404" s="258">
        <v>11</v>
      </c>
      <c r="K404" s="376" t="s">
        <v>1159</v>
      </c>
    </row>
    <row r="405" spans="1:11" ht="16.25" customHeight="1">
      <c r="A405" s="281" t="s">
        <v>986</v>
      </c>
      <c r="B405" s="282"/>
      <c r="C405" s="283"/>
      <c r="D405" s="283"/>
      <c r="E405" s="251">
        <v>340401</v>
      </c>
      <c r="F405" s="252"/>
      <c r="G405" s="241" t="s">
        <v>1161</v>
      </c>
      <c r="H405" s="284" t="s">
        <v>988</v>
      </c>
      <c r="I405" s="284" t="s">
        <v>989</v>
      </c>
      <c r="J405" s="253">
        <v>19</v>
      </c>
      <c r="K405" s="376" t="s">
        <v>1159</v>
      </c>
    </row>
    <row r="406" spans="1:11" ht="16.25" customHeight="1">
      <c r="A406" s="281" t="s">
        <v>986</v>
      </c>
      <c r="B406" s="282"/>
      <c r="C406" s="283"/>
      <c r="D406" s="283"/>
      <c r="E406" s="251">
        <v>340402</v>
      </c>
      <c r="F406" s="252" t="s">
        <v>864</v>
      </c>
      <c r="G406" s="241" t="s">
        <v>1124</v>
      </c>
      <c r="H406" s="284" t="s">
        <v>991</v>
      </c>
      <c r="I406" s="284" t="s">
        <v>992</v>
      </c>
      <c r="J406" s="253">
        <v>9</v>
      </c>
      <c r="K406" s="376" t="s">
        <v>1159</v>
      </c>
    </row>
    <row r="407" spans="1:11" ht="16.25" customHeight="1">
      <c r="A407" s="281" t="s">
        <v>986</v>
      </c>
      <c r="B407" s="282"/>
      <c r="C407" s="283"/>
      <c r="D407" s="283"/>
      <c r="E407" s="251">
        <v>340403</v>
      </c>
      <c r="F407" s="252" t="s">
        <v>864</v>
      </c>
      <c r="G407" s="241" t="s">
        <v>1124</v>
      </c>
      <c r="H407" s="284" t="s">
        <v>994</v>
      </c>
      <c r="I407" s="284" t="s">
        <v>995</v>
      </c>
      <c r="J407" s="253">
        <v>5</v>
      </c>
      <c r="K407" s="376" t="s">
        <v>1159</v>
      </c>
    </row>
    <row r="408" spans="1:11" ht="16.25" customHeight="1">
      <c r="A408" s="285" t="s">
        <v>986</v>
      </c>
      <c r="B408" s="286"/>
      <c r="C408" s="287"/>
      <c r="D408" s="287"/>
      <c r="E408" s="256">
        <v>340404</v>
      </c>
      <c r="F408" s="257"/>
      <c r="G408" s="233" t="s">
        <v>1161</v>
      </c>
      <c r="H408" s="305" t="s">
        <v>1741</v>
      </c>
      <c r="I408" s="305" t="s">
        <v>1742</v>
      </c>
      <c r="J408" s="258">
        <v>21</v>
      </c>
      <c r="K408" s="376" t="s">
        <v>1159</v>
      </c>
    </row>
    <row r="409" spans="1:11" ht="16.25" customHeight="1">
      <c r="A409" s="285" t="s">
        <v>986</v>
      </c>
      <c r="B409" s="286"/>
      <c r="C409" s="287"/>
      <c r="D409" s="287"/>
      <c r="E409" s="256">
        <v>340405</v>
      </c>
      <c r="F409" s="257" t="s">
        <v>864</v>
      </c>
      <c r="G409" s="233" t="s">
        <v>1124</v>
      </c>
      <c r="H409" s="305" t="s">
        <v>1743</v>
      </c>
      <c r="I409" s="305" t="s">
        <v>1744</v>
      </c>
      <c r="J409" s="258">
        <v>11</v>
      </c>
      <c r="K409" s="376" t="s">
        <v>1159</v>
      </c>
    </row>
    <row r="410" spans="1:11" ht="16.25" customHeight="1">
      <c r="A410" s="281" t="s">
        <v>996</v>
      </c>
      <c r="B410" s="282"/>
      <c r="C410" s="283"/>
      <c r="D410" s="283"/>
      <c r="E410" s="251">
        <v>340501</v>
      </c>
      <c r="F410" s="252"/>
      <c r="G410" s="241" t="s">
        <v>1162</v>
      </c>
      <c r="H410" s="284" t="s">
        <v>1745</v>
      </c>
      <c r="I410" s="284" t="s">
        <v>1746</v>
      </c>
      <c r="J410" s="253">
        <v>19</v>
      </c>
      <c r="K410" s="376" t="s">
        <v>1159</v>
      </c>
    </row>
    <row r="411" spans="1:11" ht="16.25" customHeight="1">
      <c r="A411" s="281" t="s">
        <v>996</v>
      </c>
      <c r="B411" s="282"/>
      <c r="C411" s="283"/>
      <c r="D411" s="283"/>
      <c r="E411" s="251">
        <v>340502</v>
      </c>
      <c r="F411" s="252" t="s">
        <v>864</v>
      </c>
      <c r="G411" s="241" t="s">
        <v>1124</v>
      </c>
      <c r="H411" s="284" t="s">
        <v>1747</v>
      </c>
      <c r="I411" s="284" t="s">
        <v>1748</v>
      </c>
      <c r="J411" s="253">
        <v>9</v>
      </c>
      <c r="K411" s="376" t="s">
        <v>1159</v>
      </c>
    </row>
    <row r="412" spans="1:11" ht="16.25" customHeight="1">
      <c r="A412" s="281" t="s">
        <v>996</v>
      </c>
      <c r="B412" s="282"/>
      <c r="C412" s="283"/>
      <c r="D412" s="283"/>
      <c r="E412" s="251">
        <v>340503</v>
      </c>
      <c r="F412" s="252" t="s">
        <v>864</v>
      </c>
      <c r="G412" s="241" t="s">
        <v>1124</v>
      </c>
      <c r="H412" s="284" t="s">
        <v>1749</v>
      </c>
      <c r="I412" s="284" t="s">
        <v>1750</v>
      </c>
      <c r="J412" s="253">
        <v>5</v>
      </c>
      <c r="K412" s="376" t="s">
        <v>1159</v>
      </c>
    </row>
    <row r="413" spans="1:11" ht="16.25" customHeight="1">
      <c r="A413" s="285" t="s">
        <v>996</v>
      </c>
      <c r="B413" s="286"/>
      <c r="C413" s="287"/>
      <c r="D413" s="287"/>
      <c r="E413" s="256">
        <v>340504</v>
      </c>
      <c r="F413" s="257"/>
      <c r="G413" s="233" t="s">
        <v>1162</v>
      </c>
      <c r="H413" s="289" t="s">
        <v>1751</v>
      </c>
      <c r="I413" s="289" t="s">
        <v>1752</v>
      </c>
      <c r="J413" s="258">
        <v>21</v>
      </c>
      <c r="K413" s="376" t="s">
        <v>1159</v>
      </c>
    </row>
    <row r="414" spans="1:11" ht="16.25" customHeight="1">
      <c r="A414" s="285" t="s">
        <v>996</v>
      </c>
      <c r="B414" s="286"/>
      <c r="C414" s="287"/>
      <c r="D414" s="287"/>
      <c r="E414" s="256">
        <v>340505</v>
      </c>
      <c r="F414" s="257" t="s">
        <v>864</v>
      </c>
      <c r="G414" s="233" t="s">
        <v>1124</v>
      </c>
      <c r="H414" s="289" t="s">
        <v>1753</v>
      </c>
      <c r="I414" s="289" t="s">
        <v>1754</v>
      </c>
      <c r="J414" s="258">
        <v>11</v>
      </c>
      <c r="K414" s="376" t="s">
        <v>1159</v>
      </c>
    </row>
    <row r="415" spans="1:11" ht="16.25" customHeight="1">
      <c r="A415" s="281" t="s">
        <v>996</v>
      </c>
      <c r="B415" s="282"/>
      <c r="C415" s="283"/>
      <c r="D415" s="283"/>
      <c r="E415" s="251">
        <v>340601</v>
      </c>
      <c r="F415" s="252"/>
      <c r="G415" s="241" t="s">
        <v>1163</v>
      </c>
      <c r="H415" s="284" t="s">
        <v>1001</v>
      </c>
      <c r="I415" s="284" t="s">
        <v>1002</v>
      </c>
      <c r="J415" s="253">
        <v>19</v>
      </c>
      <c r="K415" s="376" t="s">
        <v>1159</v>
      </c>
    </row>
    <row r="416" spans="1:11" ht="16.25" customHeight="1">
      <c r="A416" s="281" t="s">
        <v>996</v>
      </c>
      <c r="B416" s="282"/>
      <c r="C416" s="283"/>
      <c r="D416" s="283"/>
      <c r="E416" s="251">
        <v>340602</v>
      </c>
      <c r="F416" s="252" t="s">
        <v>864</v>
      </c>
      <c r="G416" s="241" t="s">
        <v>1124</v>
      </c>
      <c r="H416" s="284" t="s">
        <v>1004</v>
      </c>
      <c r="I416" s="284" t="s">
        <v>1005</v>
      </c>
      <c r="J416" s="253">
        <v>9</v>
      </c>
      <c r="K416" s="376" t="s">
        <v>1159</v>
      </c>
    </row>
    <row r="417" spans="1:11" ht="16.25" customHeight="1">
      <c r="A417" s="281" t="s">
        <v>996</v>
      </c>
      <c r="B417" s="282"/>
      <c r="C417" s="283"/>
      <c r="D417" s="283"/>
      <c r="E417" s="251">
        <v>340603</v>
      </c>
      <c r="F417" s="252" t="s">
        <v>864</v>
      </c>
      <c r="G417" s="241" t="s">
        <v>1124</v>
      </c>
      <c r="H417" s="284" t="s">
        <v>1007</v>
      </c>
      <c r="I417" s="284" t="s">
        <v>1008</v>
      </c>
      <c r="J417" s="241">
        <v>5</v>
      </c>
      <c r="K417" s="376" t="s">
        <v>1159</v>
      </c>
    </row>
    <row r="418" spans="1:11" ht="16.25" customHeight="1">
      <c r="A418" s="285" t="s">
        <v>996</v>
      </c>
      <c r="B418" s="286"/>
      <c r="C418" s="287"/>
      <c r="D418" s="287"/>
      <c r="E418" s="256">
        <v>340604</v>
      </c>
      <c r="F418" s="257"/>
      <c r="G418" s="233" t="s">
        <v>1163</v>
      </c>
      <c r="H418" s="305" t="s">
        <v>1755</v>
      </c>
      <c r="I418" s="305" t="s">
        <v>1756</v>
      </c>
      <c r="J418" s="258">
        <v>21</v>
      </c>
      <c r="K418" s="376" t="s">
        <v>1159</v>
      </c>
    </row>
    <row r="419" spans="1:11" ht="16.25" customHeight="1">
      <c r="A419" s="285" t="s">
        <v>996</v>
      </c>
      <c r="B419" s="286"/>
      <c r="C419" s="287"/>
      <c r="D419" s="287"/>
      <c r="E419" s="256">
        <v>340605</v>
      </c>
      <c r="F419" s="257" t="s">
        <v>864</v>
      </c>
      <c r="G419" s="233" t="s">
        <v>1124</v>
      </c>
      <c r="H419" s="305" t="s">
        <v>1757</v>
      </c>
      <c r="I419" s="305" t="s">
        <v>1758</v>
      </c>
      <c r="J419" s="258">
        <v>11</v>
      </c>
      <c r="K419" s="376" t="s">
        <v>1159</v>
      </c>
    </row>
    <row r="420" spans="1:11" ht="16.25" customHeight="1">
      <c r="A420" s="281" t="s">
        <v>1009</v>
      </c>
      <c r="B420" s="282"/>
      <c r="C420" s="283"/>
      <c r="D420" s="283"/>
      <c r="E420" s="251">
        <v>340701</v>
      </c>
      <c r="F420" s="252"/>
      <c r="G420" s="241" t="s">
        <v>1164</v>
      </c>
      <c r="H420" s="284" t="s">
        <v>1011</v>
      </c>
      <c r="I420" s="284" t="s">
        <v>1012</v>
      </c>
      <c r="J420" s="241">
        <v>19</v>
      </c>
      <c r="K420" s="376" t="s">
        <v>1159</v>
      </c>
    </row>
    <row r="421" spans="1:11" ht="16.25" customHeight="1">
      <c r="A421" s="281" t="s">
        <v>1009</v>
      </c>
      <c r="B421" s="282"/>
      <c r="C421" s="283"/>
      <c r="D421" s="283"/>
      <c r="E421" s="251">
        <v>340702</v>
      </c>
      <c r="F421" s="252" t="s">
        <v>864</v>
      </c>
      <c r="G421" s="241" t="s">
        <v>1124</v>
      </c>
      <c r="H421" s="284" t="s">
        <v>1014</v>
      </c>
      <c r="I421" s="284" t="s">
        <v>1015</v>
      </c>
      <c r="J421" s="241">
        <v>9</v>
      </c>
      <c r="K421" s="376" t="s">
        <v>1159</v>
      </c>
    </row>
    <row r="422" spans="1:11" ht="16.25" customHeight="1">
      <c r="A422" s="281" t="s">
        <v>1009</v>
      </c>
      <c r="B422" s="282"/>
      <c r="C422" s="283"/>
      <c r="D422" s="283"/>
      <c r="E422" s="251">
        <v>340703</v>
      </c>
      <c r="F422" s="252" t="s">
        <v>864</v>
      </c>
      <c r="G422" s="241" t="s">
        <v>1124</v>
      </c>
      <c r="H422" s="284" t="s">
        <v>1017</v>
      </c>
      <c r="I422" s="284" t="s">
        <v>1018</v>
      </c>
      <c r="J422" s="241">
        <v>5</v>
      </c>
      <c r="K422" s="376" t="s">
        <v>1159</v>
      </c>
    </row>
    <row r="423" spans="1:11" ht="16.25" customHeight="1">
      <c r="A423" s="285" t="s">
        <v>1009</v>
      </c>
      <c r="B423" s="286"/>
      <c r="C423" s="287"/>
      <c r="D423" s="287"/>
      <c r="E423" s="256">
        <v>340704</v>
      </c>
      <c r="F423" s="257"/>
      <c r="G423" s="233" t="s">
        <v>1164</v>
      </c>
      <c r="H423" s="305" t="s">
        <v>1759</v>
      </c>
      <c r="I423" s="305" t="s">
        <v>1760</v>
      </c>
      <c r="J423" s="233">
        <v>21</v>
      </c>
      <c r="K423" s="376" t="s">
        <v>1159</v>
      </c>
    </row>
    <row r="424" spans="1:11" ht="16.25" customHeight="1">
      <c r="A424" s="285" t="s">
        <v>1009</v>
      </c>
      <c r="B424" s="286"/>
      <c r="C424" s="287"/>
      <c r="D424" s="287"/>
      <c r="E424" s="256">
        <v>340705</v>
      </c>
      <c r="F424" s="257" t="s">
        <v>864</v>
      </c>
      <c r="G424" s="233" t="s">
        <v>1124</v>
      </c>
      <c r="H424" s="305" t="s">
        <v>1761</v>
      </c>
      <c r="I424" s="305" t="s">
        <v>1762</v>
      </c>
      <c r="J424" s="233">
        <v>11</v>
      </c>
      <c r="K424" s="376" t="s">
        <v>1159</v>
      </c>
    </row>
    <row r="425" spans="1:11" ht="16.25" customHeight="1">
      <c r="A425" s="281" t="s">
        <v>1019</v>
      </c>
      <c r="B425" s="282"/>
      <c r="C425" s="283"/>
      <c r="D425" s="283"/>
      <c r="E425" s="251">
        <v>340801</v>
      </c>
      <c r="F425" s="252"/>
      <c r="G425" s="241" t="s">
        <v>1165</v>
      </c>
      <c r="H425" s="284" t="s">
        <v>232</v>
      </c>
      <c r="I425" s="284" t="s">
        <v>1021</v>
      </c>
      <c r="J425" s="241">
        <v>19</v>
      </c>
      <c r="K425" s="376" t="s">
        <v>1159</v>
      </c>
    </row>
    <row r="426" spans="1:11" ht="16.25" customHeight="1">
      <c r="A426" s="281" t="s">
        <v>1019</v>
      </c>
      <c r="B426" s="282"/>
      <c r="C426" s="283"/>
      <c r="D426" s="283"/>
      <c r="E426" s="251">
        <v>340802</v>
      </c>
      <c r="F426" s="252" t="s">
        <v>864</v>
      </c>
      <c r="G426" s="241" t="s">
        <v>1124</v>
      </c>
      <c r="H426" s="284" t="s">
        <v>1023</v>
      </c>
      <c r="I426" s="284" t="s">
        <v>1024</v>
      </c>
      <c r="J426" s="241">
        <v>9</v>
      </c>
      <c r="K426" s="376" t="s">
        <v>1159</v>
      </c>
    </row>
    <row r="427" spans="1:11" ht="16.25" customHeight="1">
      <c r="A427" s="281" t="s">
        <v>1019</v>
      </c>
      <c r="B427" s="282"/>
      <c r="C427" s="283"/>
      <c r="D427" s="283"/>
      <c r="E427" s="251">
        <v>340803</v>
      </c>
      <c r="F427" s="252" t="s">
        <v>864</v>
      </c>
      <c r="G427" s="241" t="s">
        <v>1124</v>
      </c>
      <c r="H427" s="284" t="s">
        <v>1026</v>
      </c>
      <c r="I427" s="284" t="s">
        <v>1027</v>
      </c>
      <c r="J427" s="241">
        <v>5</v>
      </c>
      <c r="K427" s="376" t="s">
        <v>1159</v>
      </c>
    </row>
    <row r="428" spans="1:11" ht="16.25" customHeight="1">
      <c r="A428" s="285" t="s">
        <v>1019</v>
      </c>
      <c r="B428" s="286"/>
      <c r="C428" s="287"/>
      <c r="D428" s="287"/>
      <c r="E428" s="256">
        <v>340804</v>
      </c>
      <c r="F428" s="257"/>
      <c r="G428" s="233" t="s">
        <v>1165</v>
      </c>
      <c r="H428" s="305" t="s">
        <v>1763</v>
      </c>
      <c r="I428" s="305" t="s">
        <v>1764</v>
      </c>
      <c r="J428" s="233">
        <v>21</v>
      </c>
      <c r="K428" s="376" t="s">
        <v>1159</v>
      </c>
    </row>
    <row r="429" spans="1:11" ht="16.25" customHeight="1">
      <c r="A429" s="285" t="s">
        <v>1019</v>
      </c>
      <c r="B429" s="286"/>
      <c r="C429" s="287"/>
      <c r="D429" s="287"/>
      <c r="E429" s="256">
        <v>340805</v>
      </c>
      <c r="F429" s="257" t="s">
        <v>864</v>
      </c>
      <c r="G429" s="233" t="s">
        <v>1124</v>
      </c>
      <c r="H429" s="305" t="s">
        <v>1765</v>
      </c>
      <c r="I429" s="305" t="s">
        <v>1766</v>
      </c>
      <c r="J429" s="233">
        <v>11</v>
      </c>
      <c r="K429" s="376" t="s">
        <v>1159</v>
      </c>
    </row>
    <row r="430" spans="1:11" ht="16.25" customHeight="1">
      <c r="A430" s="281" t="s">
        <v>1039</v>
      </c>
      <c r="B430" s="282"/>
      <c r="C430" s="283"/>
      <c r="D430" s="283"/>
      <c r="E430" s="251">
        <v>340901</v>
      </c>
      <c r="F430" s="252" t="s">
        <v>864</v>
      </c>
      <c r="G430" s="241" t="s">
        <v>1124</v>
      </c>
      <c r="H430" s="284" t="s">
        <v>1034</v>
      </c>
      <c r="I430" s="284" t="s">
        <v>1035</v>
      </c>
      <c r="J430" s="241">
        <v>19</v>
      </c>
      <c r="K430" s="376" t="s">
        <v>1159</v>
      </c>
    </row>
    <row r="431" spans="1:11" ht="16.25" customHeight="1">
      <c r="A431" s="281" t="s">
        <v>1767</v>
      </c>
      <c r="B431" s="282"/>
      <c r="C431" s="283"/>
      <c r="D431" s="283"/>
      <c r="E431" s="251">
        <v>340902</v>
      </c>
      <c r="F431" s="252" t="s">
        <v>864</v>
      </c>
      <c r="G431" s="241" t="s">
        <v>1124</v>
      </c>
      <c r="H431" s="284" t="s">
        <v>233</v>
      </c>
      <c r="I431" s="284" t="s">
        <v>1038</v>
      </c>
      <c r="J431" s="241">
        <v>9</v>
      </c>
      <c r="K431" s="376" t="s">
        <v>1159</v>
      </c>
    </row>
    <row r="432" spans="1:11" ht="16.25" customHeight="1">
      <c r="A432" s="281" t="s">
        <v>1768</v>
      </c>
      <c r="B432" s="282"/>
      <c r="C432" s="283"/>
      <c r="D432" s="283"/>
      <c r="E432" s="251">
        <v>340903</v>
      </c>
      <c r="F432" s="252" t="s">
        <v>864</v>
      </c>
      <c r="G432" s="241" t="s">
        <v>1124</v>
      </c>
      <c r="H432" s="284" t="s">
        <v>1041</v>
      </c>
      <c r="I432" s="284" t="s">
        <v>1042</v>
      </c>
      <c r="J432" s="241">
        <v>5</v>
      </c>
      <c r="K432" s="376" t="s">
        <v>1159</v>
      </c>
    </row>
    <row r="433" spans="1:11" ht="16.25" customHeight="1">
      <c r="A433" s="281" t="s">
        <v>1039</v>
      </c>
      <c r="B433" s="282"/>
      <c r="C433" s="283"/>
      <c r="D433" s="283"/>
      <c r="E433" s="251">
        <v>340904</v>
      </c>
      <c r="F433" s="252" t="s">
        <v>864</v>
      </c>
      <c r="G433" s="241" t="s">
        <v>1124</v>
      </c>
      <c r="H433" s="284" t="s">
        <v>1031</v>
      </c>
      <c r="I433" s="284" t="s">
        <v>1032</v>
      </c>
      <c r="J433" s="241">
        <v>20</v>
      </c>
      <c r="K433" s="376" t="s">
        <v>1159</v>
      </c>
    </row>
    <row r="434" spans="1:11" ht="16.25" customHeight="1">
      <c r="A434" s="281" t="s">
        <v>1039</v>
      </c>
      <c r="B434" s="282"/>
      <c r="C434" s="283"/>
      <c r="D434" s="283"/>
      <c r="E434" s="251">
        <v>340905</v>
      </c>
      <c r="F434" s="252" t="s">
        <v>864</v>
      </c>
      <c r="G434" s="241" t="s">
        <v>1124</v>
      </c>
      <c r="H434" s="284" t="s">
        <v>1029</v>
      </c>
      <c r="I434" s="284" t="s">
        <v>1030</v>
      </c>
      <c r="J434" s="241">
        <v>24</v>
      </c>
      <c r="K434" s="376" t="s">
        <v>1159</v>
      </c>
    </row>
    <row r="435" spans="1:11" ht="16.25" customHeight="1">
      <c r="A435" s="285" t="s">
        <v>1028</v>
      </c>
      <c r="B435" s="286"/>
      <c r="C435" s="287"/>
      <c r="D435" s="287"/>
      <c r="E435" s="256">
        <v>340906</v>
      </c>
      <c r="F435" s="257" t="s">
        <v>864</v>
      </c>
      <c r="G435" s="233" t="s">
        <v>1124</v>
      </c>
      <c r="H435" s="305" t="s">
        <v>1806</v>
      </c>
      <c r="I435" s="305" t="s">
        <v>1770</v>
      </c>
      <c r="J435" s="233">
        <v>21</v>
      </c>
      <c r="K435" s="376" t="s">
        <v>1159</v>
      </c>
    </row>
    <row r="436" spans="1:11" ht="16.25" customHeight="1">
      <c r="A436" s="285" t="s">
        <v>1036</v>
      </c>
      <c r="B436" s="286"/>
      <c r="C436" s="287"/>
      <c r="D436" s="287"/>
      <c r="E436" s="256">
        <v>340907</v>
      </c>
      <c r="F436" s="257" t="s">
        <v>864</v>
      </c>
      <c r="G436" s="233" t="s">
        <v>1124</v>
      </c>
      <c r="H436" s="305" t="s">
        <v>1807</v>
      </c>
      <c r="I436" s="305" t="s">
        <v>1772</v>
      </c>
      <c r="J436" s="233">
        <v>11</v>
      </c>
      <c r="K436" s="376" t="s">
        <v>1159</v>
      </c>
    </row>
    <row r="437" spans="1:11" ht="16.25" customHeight="1">
      <c r="A437" s="281">
        <v>24.1</v>
      </c>
      <c r="B437" s="282"/>
      <c r="C437" s="283"/>
      <c r="D437" s="283"/>
      <c r="E437" s="251">
        <v>341101</v>
      </c>
      <c r="F437" s="252"/>
      <c r="G437" s="241" t="s">
        <v>1166</v>
      </c>
      <c r="H437" s="284" t="s">
        <v>1773</v>
      </c>
      <c r="I437" s="284" t="s">
        <v>1774</v>
      </c>
      <c r="J437" s="241">
        <v>19</v>
      </c>
      <c r="K437" s="376" t="s">
        <v>1159</v>
      </c>
    </row>
    <row r="438" spans="1:11" ht="16.25" customHeight="1">
      <c r="A438" s="281">
        <v>25.1</v>
      </c>
      <c r="B438" s="282"/>
      <c r="C438" s="283"/>
      <c r="D438" s="283"/>
      <c r="E438" s="251">
        <v>341102</v>
      </c>
      <c r="F438" s="252" t="s">
        <v>864</v>
      </c>
      <c r="G438" s="241" t="s">
        <v>1124</v>
      </c>
      <c r="H438" s="284" t="s">
        <v>1775</v>
      </c>
      <c r="I438" s="284" t="s">
        <v>1776</v>
      </c>
      <c r="J438" s="241">
        <v>9</v>
      </c>
      <c r="K438" s="376" t="s">
        <v>1159</v>
      </c>
    </row>
    <row r="439" spans="1:11" ht="16.25" customHeight="1">
      <c r="A439" s="281">
        <v>26</v>
      </c>
      <c r="B439" s="282"/>
      <c r="C439" s="283"/>
      <c r="D439" s="283"/>
      <c r="E439" s="251">
        <v>341103</v>
      </c>
      <c r="F439" s="252" t="s">
        <v>864</v>
      </c>
      <c r="G439" s="241" t="s">
        <v>1124</v>
      </c>
      <c r="H439" s="284" t="s">
        <v>1777</v>
      </c>
      <c r="I439" s="284" t="s">
        <v>1778</v>
      </c>
      <c r="J439" s="241">
        <v>5</v>
      </c>
      <c r="K439" s="376" t="s">
        <v>1159</v>
      </c>
    </row>
    <row r="440" spans="1:11" ht="16.25" customHeight="1">
      <c r="A440" s="285">
        <v>24</v>
      </c>
      <c r="B440" s="286"/>
      <c r="C440" s="287"/>
      <c r="D440" s="287"/>
      <c r="E440" s="256">
        <v>341104</v>
      </c>
      <c r="F440" s="257"/>
      <c r="G440" s="233" t="s">
        <v>1166</v>
      </c>
      <c r="H440" s="289" t="s">
        <v>1779</v>
      </c>
      <c r="I440" s="289" t="s">
        <v>1780</v>
      </c>
      <c r="J440" s="233">
        <v>21</v>
      </c>
      <c r="K440" s="376" t="s">
        <v>1159</v>
      </c>
    </row>
    <row r="441" spans="1:11" ht="16.25" customHeight="1">
      <c r="A441" s="285">
        <v>25</v>
      </c>
      <c r="B441" s="286"/>
      <c r="C441" s="287"/>
      <c r="D441" s="287"/>
      <c r="E441" s="256">
        <v>341105</v>
      </c>
      <c r="F441" s="257" t="s">
        <v>864</v>
      </c>
      <c r="G441" s="233" t="s">
        <v>1124</v>
      </c>
      <c r="H441" s="289" t="s">
        <v>1808</v>
      </c>
      <c r="I441" s="289" t="s">
        <v>1782</v>
      </c>
      <c r="J441" s="233">
        <v>11</v>
      </c>
      <c r="K441" s="376" t="s">
        <v>1159</v>
      </c>
    </row>
    <row r="442" spans="1:11" ht="16.25" customHeight="1">
      <c r="A442" s="281">
        <v>24.1</v>
      </c>
      <c r="B442" s="282"/>
      <c r="C442" s="283"/>
      <c r="D442" s="283"/>
      <c r="E442" s="251">
        <v>341201</v>
      </c>
      <c r="F442" s="252"/>
      <c r="G442" s="241" t="s">
        <v>1167</v>
      </c>
      <c r="H442" s="284" t="s">
        <v>1047</v>
      </c>
      <c r="I442" s="284" t="s">
        <v>1048</v>
      </c>
      <c r="J442" s="241">
        <v>19</v>
      </c>
      <c r="K442" s="376" t="s">
        <v>1159</v>
      </c>
    </row>
    <row r="443" spans="1:11" ht="16.25" customHeight="1">
      <c r="A443" s="281">
        <v>25.1</v>
      </c>
      <c r="B443" s="282"/>
      <c r="C443" s="283"/>
      <c r="D443" s="283"/>
      <c r="E443" s="251">
        <v>341202</v>
      </c>
      <c r="F443" s="252" t="s">
        <v>864</v>
      </c>
      <c r="G443" s="241" t="s">
        <v>1124</v>
      </c>
      <c r="H443" s="284" t="s">
        <v>1050</v>
      </c>
      <c r="I443" s="284" t="s">
        <v>1051</v>
      </c>
      <c r="J443" s="241">
        <v>9</v>
      </c>
      <c r="K443" s="376" t="s">
        <v>1159</v>
      </c>
    </row>
    <row r="444" spans="1:11" ht="16.25" customHeight="1">
      <c r="A444" s="281">
        <v>26</v>
      </c>
      <c r="B444" s="282"/>
      <c r="C444" s="283"/>
      <c r="D444" s="283"/>
      <c r="E444" s="251">
        <v>341203</v>
      </c>
      <c r="F444" s="252" t="s">
        <v>864</v>
      </c>
      <c r="G444" s="241" t="s">
        <v>1124</v>
      </c>
      <c r="H444" s="284" t="s">
        <v>1053</v>
      </c>
      <c r="I444" s="284" t="s">
        <v>1054</v>
      </c>
      <c r="J444" s="241">
        <v>5</v>
      </c>
      <c r="K444" s="376" t="s">
        <v>1159</v>
      </c>
    </row>
    <row r="445" spans="1:11" ht="16.25" customHeight="1">
      <c r="A445" s="285">
        <v>24</v>
      </c>
      <c r="B445" s="286"/>
      <c r="C445" s="287"/>
      <c r="D445" s="287"/>
      <c r="E445" s="256">
        <v>341204</v>
      </c>
      <c r="F445" s="257"/>
      <c r="G445" s="233" t="s">
        <v>1167</v>
      </c>
      <c r="H445" s="305" t="s">
        <v>1783</v>
      </c>
      <c r="I445" s="305" t="s">
        <v>1784</v>
      </c>
      <c r="J445" s="233">
        <v>21</v>
      </c>
      <c r="K445" s="376" t="s">
        <v>1159</v>
      </c>
    </row>
    <row r="446" spans="1:11" ht="16.25" customHeight="1">
      <c r="A446" s="285">
        <v>25</v>
      </c>
      <c r="B446" s="286"/>
      <c r="C446" s="287"/>
      <c r="D446" s="287"/>
      <c r="E446" s="256">
        <v>341205</v>
      </c>
      <c r="F446" s="257" t="s">
        <v>864</v>
      </c>
      <c r="G446" s="233" t="s">
        <v>1124</v>
      </c>
      <c r="H446" s="305" t="s">
        <v>1785</v>
      </c>
      <c r="I446" s="305" t="s">
        <v>1786</v>
      </c>
      <c r="J446" s="233">
        <v>11</v>
      </c>
      <c r="K446" s="376" t="s">
        <v>1159</v>
      </c>
    </row>
    <row r="447" spans="1:11" ht="16.25" customHeight="1">
      <c r="A447" s="277"/>
      <c r="B447" s="290"/>
      <c r="C447" s="291"/>
      <c r="D447" s="291"/>
      <c r="E447" s="251">
        <v>341301</v>
      </c>
      <c r="F447" s="252"/>
      <c r="G447" s="241" t="s">
        <v>1172</v>
      </c>
      <c r="H447" s="284" t="s">
        <v>1787</v>
      </c>
      <c r="I447" s="284" t="s">
        <v>1098</v>
      </c>
      <c r="J447" s="241">
        <v>19</v>
      </c>
      <c r="K447" s="376" t="s">
        <v>1159</v>
      </c>
    </row>
    <row r="448" spans="1:11" ht="16.25" customHeight="1">
      <c r="A448" s="277"/>
      <c r="B448" s="290"/>
      <c r="C448" s="291"/>
      <c r="D448" s="291"/>
      <c r="E448" s="251">
        <v>341302</v>
      </c>
      <c r="F448" s="252" t="s">
        <v>864</v>
      </c>
      <c r="G448" s="241" t="s">
        <v>1124</v>
      </c>
      <c r="H448" s="284" t="s">
        <v>1788</v>
      </c>
      <c r="I448" s="284" t="s">
        <v>1100</v>
      </c>
      <c r="J448" s="241">
        <v>9</v>
      </c>
      <c r="K448" s="376" t="s">
        <v>1159</v>
      </c>
    </row>
    <row r="449" spans="1:11" ht="16.25" customHeight="1">
      <c r="A449" s="277"/>
      <c r="B449" s="290"/>
      <c r="C449" s="291"/>
      <c r="D449" s="291"/>
      <c r="E449" s="251">
        <v>341303</v>
      </c>
      <c r="F449" s="252" t="s">
        <v>864</v>
      </c>
      <c r="G449" s="241" t="s">
        <v>1124</v>
      </c>
      <c r="H449" s="284" t="s">
        <v>1789</v>
      </c>
      <c r="I449" s="284" t="s">
        <v>1102</v>
      </c>
      <c r="J449" s="241">
        <v>5</v>
      </c>
      <c r="K449" s="376" t="s">
        <v>1159</v>
      </c>
    </row>
    <row r="450" spans="1:11" ht="16.25" customHeight="1">
      <c r="A450" s="277"/>
      <c r="B450" s="290"/>
      <c r="C450" s="291"/>
      <c r="D450" s="291"/>
      <c r="E450" s="251">
        <v>341304</v>
      </c>
      <c r="F450" s="252" t="s">
        <v>864</v>
      </c>
      <c r="G450" s="241" t="s">
        <v>1124</v>
      </c>
      <c r="H450" s="284" t="s">
        <v>1104</v>
      </c>
      <c r="I450" s="284" t="s">
        <v>1105</v>
      </c>
      <c r="J450" s="241">
        <v>0</v>
      </c>
      <c r="K450" s="376" t="s">
        <v>1159</v>
      </c>
    </row>
    <row r="451" spans="1:11" ht="16.25" customHeight="1">
      <c r="A451" s="285"/>
      <c r="B451" s="292"/>
      <c r="C451" s="293"/>
      <c r="D451" s="293"/>
      <c r="E451" s="256">
        <v>341305</v>
      </c>
      <c r="F451" s="257" t="s">
        <v>864</v>
      </c>
      <c r="G451" s="233" t="s">
        <v>1124</v>
      </c>
      <c r="H451" s="305" t="s">
        <v>1792</v>
      </c>
      <c r="I451" s="305" t="s">
        <v>1793</v>
      </c>
      <c r="J451" s="233">
        <v>11</v>
      </c>
      <c r="K451" s="376" t="s">
        <v>1159</v>
      </c>
    </row>
    <row r="452" spans="1:11" ht="16.25" customHeight="1">
      <c r="A452" s="285"/>
      <c r="B452" s="292"/>
      <c r="C452" s="293"/>
      <c r="D452" s="293"/>
      <c r="E452" s="256">
        <v>341306</v>
      </c>
      <c r="F452" s="257"/>
      <c r="G452" s="233" t="s">
        <v>1172</v>
      </c>
      <c r="H452" s="305" t="s">
        <v>1790</v>
      </c>
      <c r="I452" s="305" t="s">
        <v>1791</v>
      </c>
      <c r="J452" s="233">
        <v>21</v>
      </c>
      <c r="K452" s="376" t="s">
        <v>1159</v>
      </c>
    </row>
    <row r="453" spans="1:11" ht="16.25" customHeight="1">
      <c r="A453" s="277"/>
      <c r="B453" s="282">
        <v>1</v>
      </c>
      <c r="C453" s="283"/>
      <c r="D453" s="283"/>
      <c r="E453" s="251">
        <v>346301</v>
      </c>
      <c r="F453" s="252" t="s">
        <v>864</v>
      </c>
      <c r="G453" s="241" t="s">
        <v>1124</v>
      </c>
      <c r="H453" s="284" t="s">
        <v>1107</v>
      </c>
      <c r="I453" s="284" t="s">
        <v>1108</v>
      </c>
      <c r="J453" s="241">
        <v>19</v>
      </c>
      <c r="K453" s="376" t="s">
        <v>1159</v>
      </c>
    </row>
    <row r="454" spans="1:11" ht="16.25" customHeight="1">
      <c r="A454" s="277"/>
      <c r="B454" s="282">
        <v>2</v>
      </c>
      <c r="C454" s="283"/>
      <c r="D454" s="283"/>
      <c r="E454" s="251">
        <v>346302</v>
      </c>
      <c r="F454" s="252" t="s">
        <v>864</v>
      </c>
      <c r="G454" s="241" t="s">
        <v>1124</v>
      </c>
      <c r="H454" s="284" t="s">
        <v>1110</v>
      </c>
      <c r="I454" s="284" t="s">
        <v>1111</v>
      </c>
      <c r="J454" s="241">
        <v>19</v>
      </c>
      <c r="K454" s="376" t="s">
        <v>1159</v>
      </c>
    </row>
    <row r="455" spans="1:11" ht="16.25" customHeight="1">
      <c r="A455" s="277"/>
      <c r="B455" s="282">
        <v>3</v>
      </c>
      <c r="C455" s="283"/>
      <c r="D455" s="283"/>
      <c r="E455" s="251">
        <v>346303</v>
      </c>
      <c r="F455" s="252" t="s">
        <v>864</v>
      </c>
      <c r="G455" s="241" t="s">
        <v>1124</v>
      </c>
      <c r="H455" s="284" t="s">
        <v>1113</v>
      </c>
      <c r="I455" s="284" t="s">
        <v>1114</v>
      </c>
      <c r="J455" s="241">
        <v>19</v>
      </c>
      <c r="K455" s="376" t="s">
        <v>1159</v>
      </c>
    </row>
    <row r="456" spans="1:11" ht="16.25" customHeight="1">
      <c r="A456" s="277"/>
      <c r="B456" s="282">
        <v>4</v>
      </c>
      <c r="C456" s="283"/>
      <c r="D456" s="283"/>
      <c r="E456" s="251">
        <v>346304</v>
      </c>
      <c r="F456" s="252"/>
      <c r="G456" s="241" t="s">
        <v>1124</v>
      </c>
      <c r="H456" s="284" t="s">
        <v>1116</v>
      </c>
      <c r="I456" s="284" t="s">
        <v>1117</v>
      </c>
      <c r="J456" s="241">
        <v>19</v>
      </c>
      <c r="K456" s="376" t="s">
        <v>1159</v>
      </c>
    </row>
    <row r="457" spans="1:11" ht="16.25" customHeight="1">
      <c r="A457" s="277"/>
      <c r="B457" s="282" t="s">
        <v>1118</v>
      </c>
      <c r="C457" s="283"/>
      <c r="D457" s="283"/>
      <c r="E457" s="251">
        <v>346306</v>
      </c>
      <c r="F457" s="252"/>
      <c r="G457" s="241" t="s">
        <v>1124</v>
      </c>
      <c r="H457" s="284" t="s">
        <v>1120</v>
      </c>
      <c r="I457" s="284" t="s">
        <v>1121</v>
      </c>
      <c r="J457" s="241">
        <v>19</v>
      </c>
      <c r="K457" s="376" t="s">
        <v>1159</v>
      </c>
    </row>
    <row r="458" spans="1:11" ht="16.25" customHeight="1">
      <c r="A458" s="277"/>
      <c r="B458" s="282" t="s">
        <v>1118</v>
      </c>
      <c r="C458" s="283"/>
      <c r="D458" s="283"/>
      <c r="E458" s="251">
        <v>346307</v>
      </c>
      <c r="F458" s="252"/>
      <c r="G458" s="241" t="s">
        <v>1124</v>
      </c>
      <c r="H458" s="284" t="s">
        <v>1120</v>
      </c>
      <c r="I458" s="284" t="s">
        <v>1121</v>
      </c>
      <c r="J458" s="241">
        <v>9</v>
      </c>
      <c r="K458" s="376" t="s">
        <v>1159</v>
      </c>
    </row>
    <row r="459" spans="1:11" ht="16.25" customHeight="1">
      <c r="A459" s="277"/>
      <c r="B459" s="282" t="s">
        <v>1118</v>
      </c>
      <c r="C459" s="283"/>
      <c r="D459" s="283"/>
      <c r="E459" s="251">
        <v>346308</v>
      </c>
      <c r="F459" s="252"/>
      <c r="G459" s="241" t="s">
        <v>1124</v>
      </c>
      <c r="H459" s="284" t="s">
        <v>1120</v>
      </c>
      <c r="I459" s="284" t="s">
        <v>1121</v>
      </c>
      <c r="J459" s="241">
        <v>5</v>
      </c>
      <c r="K459" s="376" t="s">
        <v>1159</v>
      </c>
    </row>
    <row r="460" spans="1:11" ht="16.25" customHeight="1">
      <c r="A460" s="277"/>
      <c r="B460" s="282">
        <v>4</v>
      </c>
      <c r="C460" s="283"/>
      <c r="D460" s="283"/>
      <c r="E460" s="251">
        <v>346309</v>
      </c>
      <c r="F460" s="252"/>
      <c r="G460" s="241" t="s">
        <v>1124</v>
      </c>
      <c r="H460" s="284" t="s">
        <v>1116</v>
      </c>
      <c r="I460" s="284" t="s">
        <v>1117</v>
      </c>
      <c r="J460" s="241">
        <v>9</v>
      </c>
      <c r="K460" s="376" t="s">
        <v>1159</v>
      </c>
    </row>
    <row r="461" spans="1:11" ht="16.25" customHeight="1">
      <c r="A461" s="277"/>
      <c r="B461" s="282">
        <v>4</v>
      </c>
      <c r="C461" s="294"/>
      <c r="D461" s="294"/>
      <c r="E461" s="261">
        <v>346310</v>
      </c>
      <c r="F461" s="252"/>
      <c r="G461" s="241" t="s">
        <v>1124</v>
      </c>
      <c r="H461" s="284" t="s">
        <v>1116</v>
      </c>
      <c r="I461" s="284" t="s">
        <v>1117</v>
      </c>
      <c r="J461" s="241">
        <v>5</v>
      </c>
      <c r="K461" s="376" t="s">
        <v>1159</v>
      </c>
    </row>
    <row r="462" spans="1:11" ht="16.25" customHeight="1">
      <c r="A462" s="277"/>
      <c r="B462" s="282">
        <v>1</v>
      </c>
      <c r="C462" s="294"/>
      <c r="D462" s="294"/>
      <c r="E462" s="261">
        <v>346311</v>
      </c>
      <c r="F462" s="252" t="s">
        <v>864</v>
      </c>
      <c r="G462" s="241" t="s">
        <v>1124</v>
      </c>
      <c r="H462" s="284" t="s">
        <v>1107</v>
      </c>
      <c r="I462" s="284" t="s">
        <v>1108</v>
      </c>
      <c r="J462" s="241">
        <v>9</v>
      </c>
      <c r="K462" s="376" t="s">
        <v>1159</v>
      </c>
    </row>
    <row r="463" spans="1:11" ht="16.25" customHeight="1">
      <c r="A463" s="277"/>
      <c r="B463" s="282">
        <v>1</v>
      </c>
      <c r="C463" s="283"/>
      <c r="D463" s="283"/>
      <c r="E463" s="251">
        <v>346312</v>
      </c>
      <c r="F463" s="252" t="s">
        <v>864</v>
      </c>
      <c r="G463" s="241" t="s">
        <v>1124</v>
      </c>
      <c r="H463" s="284" t="s">
        <v>1107</v>
      </c>
      <c r="I463" s="284" t="s">
        <v>1108</v>
      </c>
      <c r="J463" s="241">
        <v>5</v>
      </c>
      <c r="K463" s="376" t="s">
        <v>1159</v>
      </c>
    </row>
    <row r="464" spans="1:11" ht="16.25" customHeight="1">
      <c r="A464" s="285"/>
      <c r="B464" s="286">
        <v>1</v>
      </c>
      <c r="C464" s="295"/>
      <c r="D464" s="295"/>
      <c r="E464" s="268">
        <v>346313</v>
      </c>
      <c r="F464" s="257" t="s">
        <v>864</v>
      </c>
      <c r="G464" s="233" t="s">
        <v>1124</v>
      </c>
      <c r="H464" s="288" t="s">
        <v>1107</v>
      </c>
      <c r="I464" s="288" t="s">
        <v>1108</v>
      </c>
      <c r="J464" s="233">
        <v>21</v>
      </c>
      <c r="K464" s="376" t="s">
        <v>1159</v>
      </c>
    </row>
    <row r="465" spans="1:11" ht="16.25" customHeight="1" thickBot="1">
      <c r="A465" s="285"/>
      <c r="B465" s="286">
        <v>1</v>
      </c>
      <c r="C465" s="296"/>
      <c r="D465" s="296"/>
      <c r="E465" s="270">
        <v>346314</v>
      </c>
      <c r="F465" s="257" t="s">
        <v>864</v>
      </c>
      <c r="G465" s="233" t="s">
        <v>1124</v>
      </c>
      <c r="H465" s="288" t="s">
        <v>1107</v>
      </c>
      <c r="I465" s="288" t="s">
        <v>1108</v>
      </c>
      <c r="J465" s="233">
        <v>11</v>
      </c>
      <c r="K465" s="376" t="s">
        <v>1159</v>
      </c>
    </row>
    <row r="466" spans="1:11" ht="16.25" customHeight="1" thickTop="1">
      <c r="A466" s="285"/>
      <c r="B466" s="297">
        <v>2</v>
      </c>
      <c r="C466" s="298"/>
      <c r="D466" s="298"/>
      <c r="E466" s="273">
        <v>346315</v>
      </c>
      <c r="F466" s="234" t="s">
        <v>864</v>
      </c>
      <c r="G466" s="274" t="s">
        <v>1124</v>
      </c>
      <c r="H466" s="299" t="s">
        <v>1110</v>
      </c>
      <c r="I466" s="299" t="s">
        <v>1111</v>
      </c>
      <c r="J466" s="274">
        <v>21</v>
      </c>
      <c r="K466" s="376" t="s">
        <v>1159</v>
      </c>
    </row>
    <row r="467" spans="1:11" ht="16.25" customHeight="1">
      <c r="A467" s="285"/>
      <c r="B467" s="286">
        <v>3</v>
      </c>
      <c r="C467" s="287"/>
      <c r="D467" s="287"/>
      <c r="E467" s="256">
        <v>346316</v>
      </c>
      <c r="F467" s="257" t="s">
        <v>864</v>
      </c>
      <c r="G467" s="233" t="s">
        <v>1124</v>
      </c>
      <c r="H467" s="288" t="s">
        <v>1113</v>
      </c>
      <c r="I467" s="299" t="s">
        <v>1114</v>
      </c>
      <c r="J467" s="233">
        <v>21</v>
      </c>
      <c r="K467" s="376" t="s">
        <v>1159</v>
      </c>
    </row>
    <row r="468" spans="1:11" ht="16.25" customHeight="1">
      <c r="A468" s="285"/>
      <c r="B468" s="286">
        <v>4</v>
      </c>
      <c r="C468" s="287"/>
      <c r="D468" s="287"/>
      <c r="E468" s="256">
        <v>346317</v>
      </c>
      <c r="F468" s="257"/>
      <c r="G468" s="233" t="s">
        <v>1124</v>
      </c>
      <c r="H468" s="288" t="s">
        <v>1116</v>
      </c>
      <c r="I468" s="288" t="s">
        <v>1117</v>
      </c>
      <c r="J468" s="233">
        <v>21</v>
      </c>
      <c r="K468" s="376" t="s">
        <v>1159</v>
      </c>
    </row>
    <row r="469" spans="1:11" ht="16.25" customHeight="1">
      <c r="A469" s="285"/>
      <c r="B469" s="286">
        <v>4</v>
      </c>
      <c r="C469" s="287"/>
      <c r="D469" s="287"/>
      <c r="E469" s="256">
        <v>346318</v>
      </c>
      <c r="F469" s="257"/>
      <c r="G469" s="233" t="s">
        <v>1124</v>
      </c>
      <c r="H469" s="288" t="s">
        <v>1116</v>
      </c>
      <c r="I469" s="288" t="s">
        <v>1117</v>
      </c>
      <c r="J469" s="233">
        <v>11</v>
      </c>
      <c r="K469" s="376" t="s">
        <v>1159</v>
      </c>
    </row>
    <row r="470" spans="1:11" ht="16.25" customHeight="1">
      <c r="A470" s="285"/>
      <c r="B470" s="286" t="s">
        <v>1118</v>
      </c>
      <c r="C470" s="287"/>
      <c r="D470" s="287"/>
      <c r="E470" s="256">
        <v>346319</v>
      </c>
      <c r="F470" s="257"/>
      <c r="G470" s="233" t="s">
        <v>1124</v>
      </c>
      <c r="H470" s="288" t="s">
        <v>1120</v>
      </c>
      <c r="I470" s="288" t="s">
        <v>1121</v>
      </c>
      <c r="J470" s="233">
        <v>21</v>
      </c>
      <c r="K470" s="376" t="s">
        <v>1159</v>
      </c>
    </row>
    <row r="471" spans="1:11" ht="16.25" customHeight="1">
      <c r="A471" s="285"/>
      <c r="B471" s="286" t="s">
        <v>1118</v>
      </c>
      <c r="C471" s="287"/>
      <c r="D471" s="287"/>
      <c r="E471" s="256">
        <v>346320</v>
      </c>
      <c r="F471" s="257"/>
      <c r="G471" s="233" t="s">
        <v>1124</v>
      </c>
      <c r="H471" s="288" t="s">
        <v>1120</v>
      </c>
      <c r="I471" s="288" t="s">
        <v>1121</v>
      </c>
      <c r="J471" s="233">
        <v>11</v>
      </c>
      <c r="K471" s="376" t="s">
        <v>1159</v>
      </c>
    </row>
    <row r="472" spans="1:11" ht="16.25" customHeight="1">
      <c r="A472" s="277">
        <v>35</v>
      </c>
      <c r="B472" s="282"/>
      <c r="C472" s="283"/>
      <c r="D472" s="283"/>
      <c r="E472" s="251">
        <v>347301</v>
      </c>
      <c r="F472" s="252" t="s">
        <v>864</v>
      </c>
      <c r="G472" s="241" t="s">
        <v>1124</v>
      </c>
      <c r="H472" s="284" t="s">
        <v>1092</v>
      </c>
      <c r="I472" s="284" t="s">
        <v>1093</v>
      </c>
      <c r="J472" s="241">
        <v>24</v>
      </c>
      <c r="K472" s="376" t="s">
        <v>1159</v>
      </c>
    </row>
    <row r="473" spans="1:11" ht="16.25" customHeight="1">
      <c r="A473" s="277">
        <v>35</v>
      </c>
      <c r="B473" s="282"/>
      <c r="C473" s="283"/>
      <c r="D473" s="283"/>
      <c r="E473" s="251">
        <v>347302</v>
      </c>
      <c r="F473" s="252" t="s">
        <v>864</v>
      </c>
      <c r="G473" s="241" t="s">
        <v>1124</v>
      </c>
      <c r="H473" s="284" t="s">
        <v>1095</v>
      </c>
      <c r="I473" s="284" t="s">
        <v>1096</v>
      </c>
      <c r="J473" s="241">
        <v>24</v>
      </c>
      <c r="K473" s="376" t="s">
        <v>1159</v>
      </c>
    </row>
    <row r="474" spans="1:11" ht="16.25" customHeight="1">
      <c r="A474" s="281">
        <v>24.1</v>
      </c>
      <c r="B474" s="290"/>
      <c r="C474" s="291"/>
      <c r="D474" s="291"/>
      <c r="E474" s="251">
        <v>347303</v>
      </c>
      <c r="F474" s="300"/>
      <c r="G474" s="241" t="s">
        <v>1168</v>
      </c>
      <c r="H474" s="284" t="s">
        <v>1056</v>
      </c>
      <c r="I474" s="284" t="s">
        <v>1057</v>
      </c>
      <c r="J474" s="241">
        <v>19</v>
      </c>
      <c r="K474" s="376" t="s">
        <v>1159</v>
      </c>
    </row>
    <row r="475" spans="1:11" ht="16.25" customHeight="1">
      <c r="A475" s="281">
        <v>25.1</v>
      </c>
      <c r="B475" s="290"/>
      <c r="C475" s="291"/>
      <c r="D475" s="291"/>
      <c r="E475" s="251">
        <v>347304</v>
      </c>
      <c r="F475" s="300"/>
      <c r="G475" s="241" t="s">
        <v>1168</v>
      </c>
      <c r="H475" s="284" t="s">
        <v>1058</v>
      </c>
      <c r="I475" s="284" t="s">
        <v>1059</v>
      </c>
      <c r="J475" s="241">
        <v>9</v>
      </c>
      <c r="K475" s="376" t="s">
        <v>1159</v>
      </c>
    </row>
    <row r="476" spans="1:11" ht="16.25" customHeight="1">
      <c r="A476" s="281">
        <v>26</v>
      </c>
      <c r="B476" s="290"/>
      <c r="C476" s="291"/>
      <c r="D476" s="291"/>
      <c r="E476" s="251">
        <v>347305</v>
      </c>
      <c r="F476" s="300"/>
      <c r="G476" s="241" t="s">
        <v>1168</v>
      </c>
      <c r="H476" s="284" t="s">
        <v>1060</v>
      </c>
      <c r="I476" s="284" t="s">
        <v>1061</v>
      </c>
      <c r="J476" s="241">
        <v>5</v>
      </c>
      <c r="K476" s="376" t="s">
        <v>1159</v>
      </c>
    </row>
    <row r="477" spans="1:11" ht="16.25" customHeight="1">
      <c r="A477" s="301">
        <v>24</v>
      </c>
      <c r="B477" s="292"/>
      <c r="C477" s="293"/>
      <c r="D477" s="293"/>
      <c r="E477" s="256">
        <v>347306</v>
      </c>
      <c r="F477" s="302"/>
      <c r="G477" s="233" t="s">
        <v>1168</v>
      </c>
      <c r="H477" s="305" t="s">
        <v>1794</v>
      </c>
      <c r="I477" s="305" t="s">
        <v>1795</v>
      </c>
      <c r="J477" s="233">
        <v>21</v>
      </c>
      <c r="K477" s="376" t="s">
        <v>1159</v>
      </c>
    </row>
    <row r="478" spans="1:11" ht="16.25" customHeight="1">
      <c r="A478" s="301">
        <v>25</v>
      </c>
      <c r="B478" s="292"/>
      <c r="C478" s="293"/>
      <c r="D478" s="293"/>
      <c r="E478" s="256">
        <v>347307</v>
      </c>
      <c r="F478" s="302"/>
      <c r="G478" s="233" t="s">
        <v>1168</v>
      </c>
      <c r="H478" s="305" t="s">
        <v>1796</v>
      </c>
      <c r="I478" s="305" t="s">
        <v>1797</v>
      </c>
      <c r="J478" s="233">
        <v>11</v>
      </c>
      <c r="K478" s="376" t="s">
        <v>1159</v>
      </c>
    </row>
    <row r="479" spans="1:11" ht="16.25" customHeight="1">
      <c r="A479" s="281">
        <v>35</v>
      </c>
      <c r="B479" s="282"/>
      <c r="C479" s="283"/>
      <c r="D479" s="283"/>
      <c r="E479" s="251">
        <v>347311</v>
      </c>
      <c r="F479" s="252" t="s">
        <v>864</v>
      </c>
      <c r="G479" s="241" t="s">
        <v>1124</v>
      </c>
      <c r="H479" s="284" t="s">
        <v>1092</v>
      </c>
      <c r="I479" s="284" t="s">
        <v>1093</v>
      </c>
      <c r="J479" s="241">
        <v>19</v>
      </c>
      <c r="K479" s="376" t="s">
        <v>1159</v>
      </c>
    </row>
    <row r="480" spans="1:11" ht="16.25" customHeight="1">
      <c r="A480" s="281">
        <v>35</v>
      </c>
      <c r="B480" s="282"/>
      <c r="C480" s="283"/>
      <c r="D480" s="283"/>
      <c r="E480" s="251">
        <v>347312</v>
      </c>
      <c r="F480" s="252" t="s">
        <v>864</v>
      </c>
      <c r="G480" s="241" t="s">
        <v>1124</v>
      </c>
      <c r="H480" s="284" t="s">
        <v>1092</v>
      </c>
      <c r="I480" s="284" t="s">
        <v>1093</v>
      </c>
      <c r="J480" s="241">
        <v>9</v>
      </c>
      <c r="K480" s="376" t="s">
        <v>1159</v>
      </c>
    </row>
    <row r="481" spans="1:11" ht="16.25" customHeight="1">
      <c r="A481" s="281">
        <v>35</v>
      </c>
      <c r="B481" s="282"/>
      <c r="C481" s="283"/>
      <c r="D481" s="283"/>
      <c r="E481" s="251">
        <v>347313</v>
      </c>
      <c r="F481" s="252" t="s">
        <v>864</v>
      </c>
      <c r="G481" s="241" t="s">
        <v>1124</v>
      </c>
      <c r="H481" s="284" t="s">
        <v>1092</v>
      </c>
      <c r="I481" s="284" t="s">
        <v>1093</v>
      </c>
      <c r="J481" s="241">
        <v>5</v>
      </c>
      <c r="K481" s="376" t="s">
        <v>1159</v>
      </c>
    </row>
    <row r="482" spans="1:11" ht="16.25" customHeight="1">
      <c r="A482" s="281">
        <v>35</v>
      </c>
      <c r="B482" s="282"/>
      <c r="C482" s="283"/>
      <c r="D482" s="283"/>
      <c r="E482" s="251">
        <v>347314</v>
      </c>
      <c r="F482" s="252" t="s">
        <v>864</v>
      </c>
      <c r="G482" s="241" t="s">
        <v>1124</v>
      </c>
      <c r="H482" s="284" t="s">
        <v>1092</v>
      </c>
      <c r="I482" s="284" t="s">
        <v>1093</v>
      </c>
      <c r="J482" s="241">
        <v>20</v>
      </c>
      <c r="K482" s="376" t="s">
        <v>1159</v>
      </c>
    </row>
    <row r="483" spans="1:11" ht="16.25" customHeight="1">
      <c r="A483" s="301">
        <v>35</v>
      </c>
      <c r="B483" s="286"/>
      <c r="C483" s="287"/>
      <c r="D483" s="287"/>
      <c r="E483" s="256">
        <v>347315</v>
      </c>
      <c r="F483" s="257" t="s">
        <v>864</v>
      </c>
      <c r="G483" s="233" t="s">
        <v>1124</v>
      </c>
      <c r="H483" s="288" t="s">
        <v>1092</v>
      </c>
      <c r="I483" s="288" t="s">
        <v>1093</v>
      </c>
      <c r="J483" s="233">
        <v>21</v>
      </c>
      <c r="K483" s="376" t="s">
        <v>1159</v>
      </c>
    </row>
    <row r="484" spans="1:11" ht="16.25" customHeight="1">
      <c r="A484" s="301">
        <v>35</v>
      </c>
      <c r="B484" s="286"/>
      <c r="C484" s="287"/>
      <c r="D484" s="287"/>
      <c r="E484" s="256">
        <v>347316</v>
      </c>
      <c r="F484" s="257" t="s">
        <v>864</v>
      </c>
      <c r="G484" s="233" t="s">
        <v>1124</v>
      </c>
      <c r="H484" s="288" t="s">
        <v>1092</v>
      </c>
      <c r="I484" s="288" t="s">
        <v>1093</v>
      </c>
      <c r="J484" s="233">
        <v>11</v>
      </c>
      <c r="K484" s="376" t="s">
        <v>1159</v>
      </c>
    </row>
    <row r="485" spans="1:11" ht="16.25" customHeight="1">
      <c r="A485" s="281">
        <v>35</v>
      </c>
      <c r="B485" s="282"/>
      <c r="C485" s="283"/>
      <c r="D485" s="283"/>
      <c r="E485" s="251">
        <v>347321</v>
      </c>
      <c r="F485" s="252" t="s">
        <v>864</v>
      </c>
      <c r="G485" s="241" t="s">
        <v>1124</v>
      </c>
      <c r="H485" s="284" t="s">
        <v>1095</v>
      </c>
      <c r="I485" s="284" t="s">
        <v>1096</v>
      </c>
      <c r="J485" s="241">
        <v>19</v>
      </c>
      <c r="K485" s="376" t="s">
        <v>1159</v>
      </c>
    </row>
    <row r="486" spans="1:11" ht="16.25" customHeight="1">
      <c r="A486" s="281">
        <v>35</v>
      </c>
      <c r="B486" s="282"/>
      <c r="C486" s="283"/>
      <c r="D486" s="283"/>
      <c r="E486" s="251">
        <v>347322</v>
      </c>
      <c r="F486" s="252" t="s">
        <v>864</v>
      </c>
      <c r="G486" s="241" t="s">
        <v>1124</v>
      </c>
      <c r="H486" s="284" t="s">
        <v>1095</v>
      </c>
      <c r="I486" s="284" t="s">
        <v>1096</v>
      </c>
      <c r="J486" s="241">
        <v>9</v>
      </c>
      <c r="K486" s="376" t="s">
        <v>1159</v>
      </c>
    </row>
    <row r="487" spans="1:11" ht="16.25" customHeight="1">
      <c r="A487" s="281">
        <v>35</v>
      </c>
      <c r="B487" s="282"/>
      <c r="C487" s="283"/>
      <c r="D487" s="283"/>
      <c r="E487" s="251">
        <v>347323</v>
      </c>
      <c r="F487" s="252" t="s">
        <v>864</v>
      </c>
      <c r="G487" s="241" t="s">
        <v>1124</v>
      </c>
      <c r="H487" s="284" t="s">
        <v>1095</v>
      </c>
      <c r="I487" s="284" t="s">
        <v>1096</v>
      </c>
      <c r="J487" s="241">
        <v>5</v>
      </c>
      <c r="K487" s="376" t="s">
        <v>1159</v>
      </c>
    </row>
    <row r="488" spans="1:11" ht="16.25" customHeight="1">
      <c r="A488" s="281">
        <v>35</v>
      </c>
      <c r="B488" s="282"/>
      <c r="C488" s="283"/>
      <c r="D488" s="283"/>
      <c r="E488" s="251">
        <v>347324</v>
      </c>
      <c r="F488" s="252" t="s">
        <v>864</v>
      </c>
      <c r="G488" s="241" t="s">
        <v>1124</v>
      </c>
      <c r="H488" s="284" t="s">
        <v>1095</v>
      </c>
      <c r="I488" s="284" t="s">
        <v>1096</v>
      </c>
      <c r="J488" s="241">
        <v>20</v>
      </c>
      <c r="K488" s="376" t="s">
        <v>1159</v>
      </c>
    </row>
    <row r="489" spans="1:11" ht="16.25" customHeight="1">
      <c r="A489" s="301">
        <v>35</v>
      </c>
      <c r="B489" s="286"/>
      <c r="C489" s="287"/>
      <c r="D489" s="287"/>
      <c r="E489" s="256">
        <v>347325</v>
      </c>
      <c r="F489" s="257" t="s">
        <v>864</v>
      </c>
      <c r="G489" s="233" t="s">
        <v>1124</v>
      </c>
      <c r="H489" s="288" t="s">
        <v>1095</v>
      </c>
      <c r="I489" s="288" t="s">
        <v>1096</v>
      </c>
      <c r="J489" s="233">
        <v>21</v>
      </c>
      <c r="K489" s="376" t="s">
        <v>1159</v>
      </c>
    </row>
    <row r="490" spans="1:11" ht="16.25" customHeight="1">
      <c r="A490" s="301">
        <v>35</v>
      </c>
      <c r="B490" s="286"/>
      <c r="C490" s="287"/>
      <c r="D490" s="287"/>
      <c r="E490" s="256">
        <v>347326</v>
      </c>
      <c r="F490" s="257" t="s">
        <v>864</v>
      </c>
      <c r="G490" s="233" t="s">
        <v>1124</v>
      </c>
      <c r="H490" s="288" t="s">
        <v>1095</v>
      </c>
      <c r="I490" s="288" t="s">
        <v>1096</v>
      </c>
      <c r="J490" s="233">
        <v>11</v>
      </c>
      <c r="K490" s="376" t="s">
        <v>1159</v>
      </c>
    </row>
    <row r="491" spans="1:11" ht="16.25" customHeight="1">
      <c r="A491" s="281">
        <v>28</v>
      </c>
      <c r="B491" s="282"/>
      <c r="C491" s="283"/>
      <c r="D491" s="283"/>
      <c r="E491" s="251">
        <v>348301</v>
      </c>
      <c r="F491" s="252" t="s">
        <v>864</v>
      </c>
      <c r="G491" s="241" t="s">
        <v>1124</v>
      </c>
      <c r="H491" s="284" t="s">
        <v>1063</v>
      </c>
      <c r="I491" s="284" t="s">
        <v>1064</v>
      </c>
      <c r="J491" s="241">
        <v>8</v>
      </c>
      <c r="K491" s="376" t="s">
        <v>1159</v>
      </c>
    </row>
    <row r="492" spans="1:11" ht="16.25" customHeight="1">
      <c r="A492" s="281">
        <v>30</v>
      </c>
      <c r="B492" s="282"/>
      <c r="C492" s="283"/>
      <c r="D492" s="283"/>
      <c r="E492" s="251">
        <v>348302</v>
      </c>
      <c r="F492" s="252" t="s">
        <v>864</v>
      </c>
      <c r="G492" s="241" t="s">
        <v>1124</v>
      </c>
      <c r="H492" s="284" t="s">
        <v>235</v>
      </c>
      <c r="I492" s="284" t="s">
        <v>1069</v>
      </c>
      <c r="J492" s="241">
        <v>0</v>
      </c>
      <c r="K492" s="376" t="s">
        <v>1159</v>
      </c>
    </row>
    <row r="493" spans="1:11" ht="16.25" customHeight="1">
      <c r="A493" s="281">
        <v>30.1</v>
      </c>
      <c r="B493" s="282"/>
      <c r="C493" s="294"/>
      <c r="D493" s="294"/>
      <c r="E493" s="261">
        <v>348303</v>
      </c>
      <c r="F493" s="252" t="s">
        <v>864</v>
      </c>
      <c r="G493" s="241" t="s">
        <v>1124</v>
      </c>
      <c r="H493" s="284" t="s">
        <v>1071</v>
      </c>
      <c r="I493" s="284" t="s">
        <v>1072</v>
      </c>
      <c r="J493" s="241">
        <v>0</v>
      </c>
      <c r="K493" s="376" t="s">
        <v>1159</v>
      </c>
    </row>
    <row r="494" spans="1:11" ht="16.25" customHeight="1">
      <c r="A494" s="281">
        <v>33</v>
      </c>
      <c r="B494" s="282"/>
      <c r="C494" s="283"/>
      <c r="D494" s="283"/>
      <c r="E494" s="251">
        <v>348304</v>
      </c>
      <c r="F494" s="252" t="s">
        <v>864</v>
      </c>
      <c r="G494" s="241" t="s">
        <v>1124</v>
      </c>
      <c r="H494" s="284" t="s">
        <v>1074</v>
      </c>
      <c r="I494" s="284" t="s">
        <v>1075</v>
      </c>
      <c r="J494" s="241">
        <v>19</v>
      </c>
      <c r="K494" s="376" t="s">
        <v>1159</v>
      </c>
    </row>
    <row r="495" spans="1:11" ht="16.25" customHeight="1">
      <c r="A495" s="281">
        <v>33</v>
      </c>
      <c r="B495" s="282"/>
      <c r="C495" s="303"/>
      <c r="D495" s="303"/>
      <c r="E495" s="304">
        <v>348305</v>
      </c>
      <c r="F495" s="252" t="s">
        <v>864</v>
      </c>
      <c r="G495" s="241" t="s">
        <v>1124</v>
      </c>
      <c r="H495" s="284" t="s">
        <v>1074</v>
      </c>
      <c r="I495" s="284" t="s">
        <v>1075</v>
      </c>
      <c r="J495" s="241">
        <v>9</v>
      </c>
      <c r="K495" s="376" t="s">
        <v>1159</v>
      </c>
    </row>
    <row r="496" spans="1:11" ht="16.25" customHeight="1">
      <c r="A496" s="281">
        <v>33</v>
      </c>
      <c r="B496" s="282"/>
      <c r="C496" s="283"/>
      <c r="D496" s="283"/>
      <c r="E496" s="251">
        <v>348306</v>
      </c>
      <c r="F496" s="252" t="s">
        <v>864</v>
      </c>
      <c r="G496" s="241" t="s">
        <v>1124</v>
      </c>
      <c r="H496" s="284" t="s">
        <v>1074</v>
      </c>
      <c r="I496" s="284" t="s">
        <v>1075</v>
      </c>
      <c r="J496" s="241">
        <v>5</v>
      </c>
      <c r="K496" s="376" t="s">
        <v>1159</v>
      </c>
    </row>
    <row r="497" spans="1:11" ht="16.25" customHeight="1">
      <c r="A497" s="301">
        <v>33</v>
      </c>
      <c r="B497" s="286"/>
      <c r="C497" s="287"/>
      <c r="D497" s="287"/>
      <c r="E497" s="256">
        <v>348307</v>
      </c>
      <c r="F497" s="257" t="s">
        <v>864</v>
      </c>
      <c r="G497" s="233" t="s">
        <v>1124</v>
      </c>
      <c r="H497" s="288" t="s">
        <v>1074</v>
      </c>
      <c r="I497" s="288" t="s">
        <v>1075</v>
      </c>
      <c r="J497" s="233">
        <v>21</v>
      </c>
      <c r="K497" s="376" t="s">
        <v>1159</v>
      </c>
    </row>
    <row r="498" spans="1:11" ht="16.25" customHeight="1">
      <c r="A498" s="301">
        <v>33</v>
      </c>
      <c r="B498" s="286"/>
      <c r="C498" s="287"/>
      <c r="D498" s="287"/>
      <c r="E498" s="256">
        <v>348308</v>
      </c>
      <c r="F498" s="257" t="s">
        <v>864</v>
      </c>
      <c r="G498" s="233" t="s">
        <v>1124</v>
      </c>
      <c r="H498" s="288" t="s">
        <v>1074</v>
      </c>
      <c r="I498" s="288" t="s">
        <v>1075</v>
      </c>
      <c r="J498" s="233">
        <v>11</v>
      </c>
      <c r="K498" s="376" t="s">
        <v>1159</v>
      </c>
    </row>
    <row r="499" spans="1:11" ht="16.25" customHeight="1">
      <c r="A499" s="281">
        <v>34</v>
      </c>
      <c r="B499" s="282"/>
      <c r="C499" s="283"/>
      <c r="D499" s="283"/>
      <c r="E499" s="251">
        <v>349101</v>
      </c>
      <c r="F499" s="252"/>
      <c r="G499" s="241" t="s">
        <v>1171</v>
      </c>
      <c r="H499" s="284" t="s">
        <v>1083</v>
      </c>
      <c r="I499" s="284" t="s">
        <v>1084</v>
      </c>
      <c r="J499" s="241">
        <v>19</v>
      </c>
      <c r="K499" s="376" t="s">
        <v>1159</v>
      </c>
    </row>
    <row r="500" spans="1:11" ht="16.25" customHeight="1">
      <c r="A500" s="281">
        <v>34</v>
      </c>
      <c r="B500" s="282"/>
      <c r="C500" s="283"/>
      <c r="D500" s="283"/>
      <c r="E500" s="251">
        <v>349102</v>
      </c>
      <c r="F500" s="252" t="s">
        <v>864</v>
      </c>
      <c r="G500" s="241" t="s">
        <v>1124</v>
      </c>
      <c r="H500" s="284" t="s">
        <v>1086</v>
      </c>
      <c r="I500" s="284" t="s">
        <v>1087</v>
      </c>
      <c r="J500" s="241">
        <v>9</v>
      </c>
      <c r="K500" s="376" t="s">
        <v>1159</v>
      </c>
    </row>
    <row r="501" spans="1:11" ht="16.25" customHeight="1">
      <c r="A501" s="281">
        <v>34</v>
      </c>
      <c r="B501" s="282"/>
      <c r="C501" s="283"/>
      <c r="D501" s="283"/>
      <c r="E501" s="251">
        <v>349103</v>
      </c>
      <c r="F501" s="252" t="s">
        <v>864</v>
      </c>
      <c r="G501" s="241" t="s">
        <v>1124</v>
      </c>
      <c r="H501" s="284" t="s">
        <v>1089</v>
      </c>
      <c r="I501" s="284" t="s">
        <v>1090</v>
      </c>
      <c r="J501" s="241">
        <v>5</v>
      </c>
      <c r="K501" s="376" t="s">
        <v>1159</v>
      </c>
    </row>
    <row r="502" spans="1:11" ht="16.25" customHeight="1">
      <c r="A502" s="281">
        <v>34</v>
      </c>
      <c r="B502" s="282"/>
      <c r="C502" s="283"/>
      <c r="D502" s="283"/>
      <c r="E502" s="251">
        <v>349104</v>
      </c>
      <c r="F502" s="252"/>
      <c r="G502" s="241" t="s">
        <v>1170</v>
      </c>
      <c r="H502" s="284" t="s">
        <v>1080</v>
      </c>
      <c r="I502" s="284" t="s">
        <v>1081</v>
      </c>
      <c r="J502" s="241">
        <v>20</v>
      </c>
      <c r="K502" s="376" t="s">
        <v>1159</v>
      </c>
    </row>
    <row r="503" spans="1:11" ht="16.25" customHeight="1">
      <c r="A503" s="281">
        <v>34</v>
      </c>
      <c r="B503" s="282"/>
      <c r="C503" s="283"/>
      <c r="D503" s="283"/>
      <c r="E503" s="251">
        <v>349105</v>
      </c>
      <c r="F503" s="252"/>
      <c r="G503" s="241" t="s">
        <v>1169</v>
      </c>
      <c r="H503" s="284" t="s">
        <v>1077</v>
      </c>
      <c r="I503" s="284" t="s">
        <v>1078</v>
      </c>
      <c r="J503" s="241">
        <v>24</v>
      </c>
      <c r="K503" s="376" t="s">
        <v>1159</v>
      </c>
    </row>
    <row r="504" spans="1:11" ht="16.25" customHeight="1">
      <c r="A504" s="301">
        <v>34</v>
      </c>
      <c r="B504" s="286"/>
      <c r="C504" s="287"/>
      <c r="D504" s="287"/>
      <c r="E504" s="256">
        <v>349106</v>
      </c>
      <c r="F504" s="257"/>
      <c r="G504" s="233" t="s">
        <v>1171</v>
      </c>
      <c r="H504" s="305" t="s">
        <v>1798</v>
      </c>
      <c r="I504" s="305" t="s">
        <v>1799</v>
      </c>
      <c r="J504" s="233">
        <v>21</v>
      </c>
      <c r="K504" s="376" t="s">
        <v>1159</v>
      </c>
    </row>
    <row r="505" spans="1:11" ht="16.25" customHeight="1">
      <c r="A505" s="301">
        <v>34</v>
      </c>
      <c r="B505" s="286"/>
      <c r="C505" s="287"/>
      <c r="D505" s="287"/>
      <c r="E505" s="256">
        <v>349107</v>
      </c>
      <c r="F505" s="257" t="s">
        <v>864</v>
      </c>
      <c r="G505" s="233" t="s">
        <v>1124</v>
      </c>
      <c r="H505" s="305" t="s">
        <v>1800</v>
      </c>
      <c r="I505" s="305" t="s">
        <v>1801</v>
      </c>
      <c r="J505" s="233">
        <v>11</v>
      </c>
      <c r="K505" s="376" t="s">
        <v>1159</v>
      </c>
    </row>
    <row r="506" spans="1:11" ht="16.25" customHeight="1">
      <c r="A506" s="277" t="s">
        <v>968</v>
      </c>
      <c r="B506" s="278"/>
      <c r="C506" s="279"/>
      <c r="D506" s="279"/>
      <c r="E506" s="247">
        <v>390201</v>
      </c>
      <c r="F506" s="239"/>
      <c r="G506" s="236"/>
      <c r="H506" s="280" t="s">
        <v>231</v>
      </c>
      <c r="I506" s="280" t="s">
        <v>979</v>
      </c>
      <c r="J506" s="248">
        <v>19</v>
      </c>
      <c r="K506" s="376" t="s">
        <v>1173</v>
      </c>
    </row>
    <row r="507" spans="1:11" ht="16.25" customHeight="1">
      <c r="A507" s="281" t="s">
        <v>968</v>
      </c>
      <c r="B507" s="282"/>
      <c r="C507" s="283"/>
      <c r="D507" s="283"/>
      <c r="E507" s="251">
        <v>390202</v>
      </c>
      <c r="F507" s="252" t="s">
        <v>864</v>
      </c>
      <c r="G507" s="241"/>
      <c r="H507" s="284" t="s">
        <v>981</v>
      </c>
      <c r="I507" s="280" t="s">
        <v>982</v>
      </c>
      <c r="J507" s="253">
        <v>9</v>
      </c>
      <c r="K507" s="376" t="s">
        <v>1173</v>
      </c>
    </row>
    <row r="508" spans="1:11" ht="16.25" customHeight="1">
      <c r="A508" s="281" t="s">
        <v>968</v>
      </c>
      <c r="B508" s="282"/>
      <c r="C508" s="283"/>
      <c r="D508" s="283"/>
      <c r="E508" s="251">
        <v>390203</v>
      </c>
      <c r="F508" s="252" t="s">
        <v>864</v>
      </c>
      <c r="G508" s="241"/>
      <c r="H508" s="284" t="s">
        <v>984</v>
      </c>
      <c r="I508" s="280" t="s">
        <v>985</v>
      </c>
      <c r="J508" s="253">
        <v>5</v>
      </c>
      <c r="K508" s="376" t="s">
        <v>1173</v>
      </c>
    </row>
    <row r="509" spans="1:11" ht="16.25" customHeight="1">
      <c r="A509" s="285" t="s">
        <v>968</v>
      </c>
      <c r="B509" s="286"/>
      <c r="C509" s="287"/>
      <c r="D509" s="287"/>
      <c r="E509" s="256">
        <v>390204</v>
      </c>
      <c r="F509" s="257"/>
      <c r="G509" s="233"/>
      <c r="H509" s="288" t="s">
        <v>1737</v>
      </c>
      <c r="I509" s="288" t="s">
        <v>1738</v>
      </c>
      <c r="J509" s="258">
        <v>21</v>
      </c>
      <c r="K509" s="376" t="s">
        <v>1173</v>
      </c>
    </row>
    <row r="510" spans="1:11" ht="16.25" customHeight="1">
      <c r="A510" s="285" t="s">
        <v>968</v>
      </c>
      <c r="B510" s="286"/>
      <c r="C510" s="287"/>
      <c r="D510" s="287"/>
      <c r="E510" s="256">
        <v>390205</v>
      </c>
      <c r="F510" s="257" t="s">
        <v>864</v>
      </c>
      <c r="G510" s="233"/>
      <c r="H510" s="288" t="s">
        <v>1739</v>
      </c>
      <c r="I510" s="288" t="s">
        <v>1740</v>
      </c>
      <c r="J510" s="258">
        <v>11</v>
      </c>
      <c r="K510" s="376" t="s">
        <v>1173</v>
      </c>
    </row>
    <row r="511" spans="1:11" ht="16.25" customHeight="1">
      <c r="A511" s="281" t="s">
        <v>977</v>
      </c>
      <c r="B511" s="282"/>
      <c r="C511" s="283"/>
      <c r="D511" s="283"/>
      <c r="E511" s="251">
        <v>390301</v>
      </c>
      <c r="F511" s="252"/>
      <c r="G511" s="241"/>
      <c r="H511" s="284" t="s">
        <v>970</v>
      </c>
      <c r="I511" s="284" t="s">
        <v>971</v>
      </c>
      <c r="J511" s="253">
        <v>19</v>
      </c>
      <c r="K511" s="376" t="s">
        <v>1173</v>
      </c>
    </row>
    <row r="512" spans="1:11" ht="16.25" customHeight="1">
      <c r="A512" s="281" t="s">
        <v>977</v>
      </c>
      <c r="B512" s="282"/>
      <c r="C512" s="283"/>
      <c r="D512" s="283"/>
      <c r="E512" s="251">
        <v>390302</v>
      </c>
      <c r="F512" s="252" t="s">
        <v>864</v>
      </c>
      <c r="G512" s="241"/>
      <c r="H512" s="284" t="s">
        <v>974</v>
      </c>
      <c r="I512" s="284" t="s">
        <v>971</v>
      </c>
      <c r="J512" s="253">
        <v>9</v>
      </c>
      <c r="K512" s="376" t="s">
        <v>1173</v>
      </c>
    </row>
    <row r="513" spans="1:11" ht="16.25" customHeight="1">
      <c r="A513" s="281" t="s">
        <v>977</v>
      </c>
      <c r="B513" s="282"/>
      <c r="C513" s="283"/>
      <c r="D513" s="283"/>
      <c r="E513" s="251">
        <v>390303</v>
      </c>
      <c r="F513" s="252" t="s">
        <v>864</v>
      </c>
      <c r="G513" s="241"/>
      <c r="H513" s="284" t="s">
        <v>976</v>
      </c>
      <c r="I513" s="284" t="s">
        <v>971</v>
      </c>
      <c r="J513" s="253">
        <v>5</v>
      </c>
      <c r="K513" s="376" t="s">
        <v>1173</v>
      </c>
    </row>
    <row r="514" spans="1:11" ht="16.25" customHeight="1">
      <c r="A514" s="285" t="s">
        <v>977</v>
      </c>
      <c r="B514" s="286"/>
      <c r="C514" s="287"/>
      <c r="D514" s="287"/>
      <c r="E514" s="256">
        <v>390304</v>
      </c>
      <c r="F514" s="257"/>
      <c r="G514" s="233"/>
      <c r="H514" s="288" t="s">
        <v>1733</v>
      </c>
      <c r="I514" s="288" t="s">
        <v>1734</v>
      </c>
      <c r="J514" s="258">
        <v>21</v>
      </c>
      <c r="K514" s="376" t="s">
        <v>1173</v>
      </c>
    </row>
    <row r="515" spans="1:11" ht="16.25" customHeight="1">
      <c r="A515" s="285" t="s">
        <v>977</v>
      </c>
      <c r="B515" s="286"/>
      <c r="C515" s="287"/>
      <c r="D515" s="287"/>
      <c r="E515" s="256">
        <v>390305</v>
      </c>
      <c r="F515" s="257" t="s">
        <v>864</v>
      </c>
      <c r="G515" s="233"/>
      <c r="H515" s="288" t="s">
        <v>1735</v>
      </c>
      <c r="I515" s="288" t="s">
        <v>1736</v>
      </c>
      <c r="J515" s="258">
        <v>11</v>
      </c>
      <c r="K515" s="376" t="s">
        <v>1173</v>
      </c>
    </row>
    <row r="516" spans="1:11" ht="16.25" customHeight="1">
      <c r="A516" s="281" t="s">
        <v>986</v>
      </c>
      <c r="B516" s="282"/>
      <c r="C516" s="283"/>
      <c r="D516" s="283"/>
      <c r="E516" s="251">
        <v>390401</v>
      </c>
      <c r="F516" s="252"/>
      <c r="G516" s="241"/>
      <c r="H516" s="284" t="s">
        <v>988</v>
      </c>
      <c r="I516" s="284" t="s">
        <v>989</v>
      </c>
      <c r="J516" s="253">
        <v>19</v>
      </c>
      <c r="K516" s="376" t="s">
        <v>1173</v>
      </c>
    </row>
    <row r="517" spans="1:11" ht="16.25" customHeight="1">
      <c r="A517" s="281" t="s">
        <v>986</v>
      </c>
      <c r="B517" s="282"/>
      <c r="C517" s="283"/>
      <c r="D517" s="283"/>
      <c r="E517" s="251">
        <v>390402</v>
      </c>
      <c r="F517" s="252" t="s">
        <v>864</v>
      </c>
      <c r="G517" s="241"/>
      <c r="H517" s="284" t="s">
        <v>991</v>
      </c>
      <c r="I517" s="284" t="s">
        <v>992</v>
      </c>
      <c r="J517" s="253">
        <v>9</v>
      </c>
      <c r="K517" s="376" t="s">
        <v>1173</v>
      </c>
    </row>
    <row r="518" spans="1:11" ht="16.25" customHeight="1">
      <c r="A518" s="281" t="s">
        <v>986</v>
      </c>
      <c r="B518" s="282"/>
      <c r="C518" s="283"/>
      <c r="D518" s="283"/>
      <c r="E518" s="251">
        <v>390403</v>
      </c>
      <c r="F518" s="252" t="s">
        <v>864</v>
      </c>
      <c r="G518" s="241"/>
      <c r="H518" s="284" t="s">
        <v>994</v>
      </c>
      <c r="I518" s="284" t="s">
        <v>995</v>
      </c>
      <c r="J518" s="253">
        <v>5</v>
      </c>
      <c r="K518" s="376" t="s">
        <v>1173</v>
      </c>
    </row>
    <row r="519" spans="1:11" ht="16.25" customHeight="1">
      <c r="A519" s="285" t="s">
        <v>986</v>
      </c>
      <c r="B519" s="286"/>
      <c r="C519" s="287"/>
      <c r="D519" s="287"/>
      <c r="E519" s="256">
        <v>390404</v>
      </c>
      <c r="F519" s="257"/>
      <c r="G519" s="233"/>
      <c r="H519" s="288" t="s">
        <v>1741</v>
      </c>
      <c r="I519" s="288" t="s">
        <v>1742</v>
      </c>
      <c r="J519" s="258">
        <v>21</v>
      </c>
      <c r="K519" s="376" t="s">
        <v>1173</v>
      </c>
    </row>
    <row r="520" spans="1:11" ht="16.25" customHeight="1">
      <c r="A520" s="285" t="s">
        <v>986</v>
      </c>
      <c r="B520" s="286"/>
      <c r="C520" s="287"/>
      <c r="D520" s="287"/>
      <c r="E520" s="256">
        <v>390405</v>
      </c>
      <c r="F520" s="257" t="s">
        <v>864</v>
      </c>
      <c r="G520" s="233"/>
      <c r="H520" s="288" t="s">
        <v>1743</v>
      </c>
      <c r="I520" s="288" t="s">
        <v>1744</v>
      </c>
      <c r="J520" s="258">
        <v>11</v>
      </c>
      <c r="K520" s="376" t="s">
        <v>1173</v>
      </c>
    </row>
    <row r="521" spans="1:11" ht="16.25" customHeight="1">
      <c r="A521" s="281" t="s">
        <v>996</v>
      </c>
      <c r="B521" s="282"/>
      <c r="C521" s="283"/>
      <c r="D521" s="283"/>
      <c r="E521" s="251">
        <v>390501</v>
      </c>
      <c r="F521" s="252"/>
      <c r="G521" s="241"/>
      <c r="H521" s="284" t="s">
        <v>1745</v>
      </c>
      <c r="I521" s="284" t="s">
        <v>1746</v>
      </c>
      <c r="J521" s="253">
        <v>19</v>
      </c>
      <c r="K521" s="376" t="s">
        <v>1173</v>
      </c>
    </row>
    <row r="522" spans="1:11" ht="16.25" customHeight="1">
      <c r="A522" s="281" t="s">
        <v>996</v>
      </c>
      <c r="B522" s="282"/>
      <c r="C522" s="283"/>
      <c r="D522" s="283"/>
      <c r="E522" s="251">
        <v>390502</v>
      </c>
      <c r="F522" s="252" t="s">
        <v>864</v>
      </c>
      <c r="G522" s="241"/>
      <c r="H522" s="284" t="s">
        <v>1747</v>
      </c>
      <c r="I522" s="284" t="s">
        <v>1748</v>
      </c>
      <c r="J522" s="253">
        <v>9</v>
      </c>
      <c r="K522" s="376" t="s">
        <v>1173</v>
      </c>
    </row>
    <row r="523" spans="1:11" ht="16.25" customHeight="1">
      <c r="A523" s="281" t="s">
        <v>996</v>
      </c>
      <c r="B523" s="282"/>
      <c r="C523" s="283"/>
      <c r="D523" s="283"/>
      <c r="E523" s="251">
        <v>390503</v>
      </c>
      <c r="F523" s="252" t="s">
        <v>864</v>
      </c>
      <c r="G523" s="241"/>
      <c r="H523" s="284" t="s">
        <v>1749</v>
      </c>
      <c r="I523" s="284" t="s">
        <v>1750</v>
      </c>
      <c r="J523" s="253">
        <v>5</v>
      </c>
      <c r="K523" s="376" t="s">
        <v>1173</v>
      </c>
    </row>
    <row r="524" spans="1:11" ht="16.25" customHeight="1">
      <c r="A524" s="285" t="s">
        <v>996</v>
      </c>
      <c r="B524" s="286"/>
      <c r="C524" s="287"/>
      <c r="D524" s="287"/>
      <c r="E524" s="256">
        <v>390504</v>
      </c>
      <c r="F524" s="257"/>
      <c r="G524" s="233"/>
      <c r="H524" s="289" t="s">
        <v>1751</v>
      </c>
      <c r="I524" s="289" t="s">
        <v>1752</v>
      </c>
      <c r="J524" s="258">
        <v>21</v>
      </c>
      <c r="K524" s="376" t="s">
        <v>1173</v>
      </c>
    </row>
    <row r="525" spans="1:11" ht="16.25" customHeight="1">
      <c r="A525" s="285" t="s">
        <v>996</v>
      </c>
      <c r="B525" s="286"/>
      <c r="C525" s="287"/>
      <c r="D525" s="287"/>
      <c r="E525" s="256">
        <v>390505</v>
      </c>
      <c r="F525" s="257" t="s">
        <v>864</v>
      </c>
      <c r="G525" s="233"/>
      <c r="H525" s="289" t="s">
        <v>1753</v>
      </c>
      <c r="I525" s="289" t="s">
        <v>1754</v>
      </c>
      <c r="J525" s="258">
        <v>11</v>
      </c>
      <c r="K525" s="376" t="s">
        <v>1173</v>
      </c>
    </row>
    <row r="526" spans="1:11" ht="16.25" customHeight="1">
      <c r="A526" s="281" t="s">
        <v>996</v>
      </c>
      <c r="B526" s="282"/>
      <c r="C526" s="283"/>
      <c r="D526" s="283"/>
      <c r="E526" s="251">
        <v>390601</v>
      </c>
      <c r="F526" s="252"/>
      <c r="G526" s="241"/>
      <c r="H526" s="284" t="s">
        <v>1001</v>
      </c>
      <c r="I526" s="284" t="s">
        <v>1002</v>
      </c>
      <c r="J526" s="253">
        <v>19</v>
      </c>
      <c r="K526" s="376" t="s">
        <v>1173</v>
      </c>
    </row>
    <row r="527" spans="1:11" ht="16.25" customHeight="1">
      <c r="A527" s="281" t="s">
        <v>996</v>
      </c>
      <c r="B527" s="282"/>
      <c r="C527" s="283"/>
      <c r="D527" s="283"/>
      <c r="E527" s="251">
        <v>390602</v>
      </c>
      <c r="F527" s="252" t="s">
        <v>864</v>
      </c>
      <c r="G527" s="241"/>
      <c r="H527" s="284" t="s">
        <v>1004</v>
      </c>
      <c r="I527" s="284" t="s">
        <v>1005</v>
      </c>
      <c r="J527" s="253">
        <v>9</v>
      </c>
      <c r="K527" s="376" t="s">
        <v>1173</v>
      </c>
    </row>
    <row r="528" spans="1:11" ht="16.25" customHeight="1">
      <c r="A528" s="281" t="s">
        <v>996</v>
      </c>
      <c r="B528" s="282"/>
      <c r="C528" s="283"/>
      <c r="D528" s="283"/>
      <c r="E528" s="251">
        <v>390603</v>
      </c>
      <c r="F528" s="252" t="s">
        <v>864</v>
      </c>
      <c r="G528" s="241"/>
      <c r="H528" s="284" t="s">
        <v>1007</v>
      </c>
      <c r="I528" s="284" t="s">
        <v>1008</v>
      </c>
      <c r="J528" s="241">
        <v>5</v>
      </c>
      <c r="K528" s="376" t="s">
        <v>1173</v>
      </c>
    </row>
    <row r="529" spans="1:11" ht="16.25" customHeight="1">
      <c r="A529" s="285" t="s">
        <v>996</v>
      </c>
      <c r="B529" s="286"/>
      <c r="C529" s="287"/>
      <c r="D529" s="287"/>
      <c r="E529" s="256">
        <v>390604</v>
      </c>
      <c r="F529" s="257"/>
      <c r="G529" s="233"/>
      <c r="H529" s="288" t="s">
        <v>1755</v>
      </c>
      <c r="I529" s="288" t="s">
        <v>1756</v>
      </c>
      <c r="J529" s="258">
        <v>21</v>
      </c>
      <c r="K529" s="376" t="s">
        <v>1173</v>
      </c>
    </row>
    <row r="530" spans="1:11" ht="16.25" customHeight="1">
      <c r="A530" s="285" t="s">
        <v>996</v>
      </c>
      <c r="B530" s="286"/>
      <c r="C530" s="287"/>
      <c r="D530" s="287"/>
      <c r="E530" s="256">
        <v>390605</v>
      </c>
      <c r="F530" s="257" t="s">
        <v>864</v>
      </c>
      <c r="G530" s="233"/>
      <c r="H530" s="288" t="s">
        <v>1757</v>
      </c>
      <c r="I530" s="288" t="s">
        <v>1758</v>
      </c>
      <c r="J530" s="258">
        <v>11</v>
      </c>
      <c r="K530" s="376" t="s">
        <v>1173</v>
      </c>
    </row>
    <row r="531" spans="1:11" ht="16.25" customHeight="1">
      <c r="A531" s="281" t="s">
        <v>1009</v>
      </c>
      <c r="B531" s="282"/>
      <c r="C531" s="283"/>
      <c r="D531" s="283"/>
      <c r="E531" s="251">
        <v>390701</v>
      </c>
      <c r="F531" s="252"/>
      <c r="G531" s="241"/>
      <c r="H531" s="284" t="s">
        <v>1011</v>
      </c>
      <c r="I531" s="284" t="s">
        <v>1012</v>
      </c>
      <c r="J531" s="241">
        <v>19</v>
      </c>
      <c r="K531" s="376" t="s">
        <v>1173</v>
      </c>
    </row>
    <row r="532" spans="1:11" ht="16.25" customHeight="1">
      <c r="A532" s="281" t="s">
        <v>1009</v>
      </c>
      <c r="B532" s="282"/>
      <c r="C532" s="283"/>
      <c r="D532" s="283"/>
      <c r="E532" s="251">
        <v>390702</v>
      </c>
      <c r="F532" s="252" t="s">
        <v>864</v>
      </c>
      <c r="G532" s="241"/>
      <c r="H532" s="284" t="s">
        <v>1014</v>
      </c>
      <c r="I532" s="284" t="s">
        <v>1015</v>
      </c>
      <c r="J532" s="241">
        <v>9</v>
      </c>
      <c r="K532" s="376" t="s">
        <v>1173</v>
      </c>
    </row>
    <row r="533" spans="1:11" ht="16.25" customHeight="1">
      <c r="A533" s="281" t="s">
        <v>1009</v>
      </c>
      <c r="B533" s="282"/>
      <c r="C533" s="283"/>
      <c r="D533" s="283"/>
      <c r="E533" s="251">
        <v>390703</v>
      </c>
      <c r="F533" s="252" t="s">
        <v>864</v>
      </c>
      <c r="G533" s="241"/>
      <c r="H533" s="284" t="s">
        <v>1017</v>
      </c>
      <c r="I533" s="284" t="s">
        <v>1018</v>
      </c>
      <c r="J533" s="241">
        <v>5</v>
      </c>
      <c r="K533" s="376" t="s">
        <v>1173</v>
      </c>
    </row>
    <row r="534" spans="1:11" ht="16.25" customHeight="1">
      <c r="A534" s="285" t="s">
        <v>1009</v>
      </c>
      <c r="B534" s="286"/>
      <c r="C534" s="287"/>
      <c r="D534" s="287"/>
      <c r="E534" s="256">
        <v>390704</v>
      </c>
      <c r="F534" s="257"/>
      <c r="G534" s="233"/>
      <c r="H534" s="288" t="s">
        <v>1759</v>
      </c>
      <c r="I534" s="288" t="s">
        <v>1760</v>
      </c>
      <c r="J534" s="233">
        <v>21</v>
      </c>
      <c r="K534" s="376" t="s">
        <v>1173</v>
      </c>
    </row>
    <row r="535" spans="1:11" ht="16.25" customHeight="1">
      <c r="A535" s="285" t="s">
        <v>1009</v>
      </c>
      <c r="B535" s="286"/>
      <c r="C535" s="287"/>
      <c r="D535" s="287"/>
      <c r="E535" s="256">
        <v>390705</v>
      </c>
      <c r="F535" s="257" t="s">
        <v>864</v>
      </c>
      <c r="G535" s="233"/>
      <c r="H535" s="288" t="s">
        <v>1761</v>
      </c>
      <c r="I535" s="288" t="s">
        <v>1762</v>
      </c>
      <c r="J535" s="233">
        <v>11</v>
      </c>
      <c r="K535" s="376" t="s">
        <v>1173</v>
      </c>
    </row>
    <row r="536" spans="1:11" ht="16.25" customHeight="1">
      <c r="A536" s="281" t="s">
        <v>1019</v>
      </c>
      <c r="B536" s="282"/>
      <c r="C536" s="283"/>
      <c r="D536" s="283"/>
      <c r="E536" s="251">
        <v>390801</v>
      </c>
      <c r="F536" s="252"/>
      <c r="G536" s="241"/>
      <c r="H536" s="284" t="s">
        <v>232</v>
      </c>
      <c r="I536" s="284" t="s">
        <v>1021</v>
      </c>
      <c r="J536" s="241">
        <v>19</v>
      </c>
      <c r="K536" s="376" t="s">
        <v>1173</v>
      </c>
    </row>
    <row r="537" spans="1:11" ht="16.25" customHeight="1">
      <c r="A537" s="281" t="s">
        <v>1019</v>
      </c>
      <c r="B537" s="282"/>
      <c r="C537" s="283"/>
      <c r="D537" s="283"/>
      <c r="E537" s="251">
        <v>390802</v>
      </c>
      <c r="F537" s="252" t="s">
        <v>864</v>
      </c>
      <c r="G537" s="241"/>
      <c r="H537" s="284" t="s">
        <v>1023</v>
      </c>
      <c r="I537" s="284" t="s">
        <v>1024</v>
      </c>
      <c r="J537" s="241">
        <v>9</v>
      </c>
      <c r="K537" s="376" t="s">
        <v>1173</v>
      </c>
    </row>
    <row r="538" spans="1:11" ht="16.25" customHeight="1">
      <c r="A538" s="281" t="s">
        <v>1019</v>
      </c>
      <c r="B538" s="282"/>
      <c r="C538" s="283"/>
      <c r="D538" s="283"/>
      <c r="E538" s="251">
        <v>390803</v>
      </c>
      <c r="F538" s="252" t="s">
        <v>864</v>
      </c>
      <c r="G538" s="241"/>
      <c r="H538" s="284" t="s">
        <v>1026</v>
      </c>
      <c r="I538" s="284" t="s">
        <v>1027</v>
      </c>
      <c r="J538" s="241">
        <v>5</v>
      </c>
      <c r="K538" s="376" t="s">
        <v>1173</v>
      </c>
    </row>
    <row r="539" spans="1:11" ht="16.25" customHeight="1">
      <c r="A539" s="285" t="s">
        <v>1019</v>
      </c>
      <c r="B539" s="286"/>
      <c r="C539" s="287"/>
      <c r="D539" s="287"/>
      <c r="E539" s="256">
        <v>390804</v>
      </c>
      <c r="F539" s="257"/>
      <c r="G539" s="233"/>
      <c r="H539" s="288" t="s">
        <v>1763</v>
      </c>
      <c r="I539" s="288" t="s">
        <v>1764</v>
      </c>
      <c r="J539" s="233">
        <v>21</v>
      </c>
      <c r="K539" s="376" t="s">
        <v>1173</v>
      </c>
    </row>
    <row r="540" spans="1:11" ht="16.25" customHeight="1">
      <c r="A540" s="285" t="s">
        <v>1019</v>
      </c>
      <c r="B540" s="286"/>
      <c r="C540" s="287"/>
      <c r="D540" s="287"/>
      <c r="E540" s="256">
        <v>390805</v>
      </c>
      <c r="F540" s="257" t="s">
        <v>864</v>
      </c>
      <c r="G540" s="233"/>
      <c r="H540" s="288" t="s">
        <v>1765</v>
      </c>
      <c r="I540" s="288" t="s">
        <v>1766</v>
      </c>
      <c r="J540" s="233">
        <v>11</v>
      </c>
      <c r="K540" s="376" t="s">
        <v>1173</v>
      </c>
    </row>
    <row r="541" spans="1:11" ht="16.25" customHeight="1">
      <c r="A541" s="281" t="s">
        <v>1039</v>
      </c>
      <c r="B541" s="282"/>
      <c r="C541" s="283"/>
      <c r="D541" s="283"/>
      <c r="E541" s="251">
        <v>390901</v>
      </c>
      <c r="F541" s="252" t="s">
        <v>864</v>
      </c>
      <c r="G541" s="241"/>
      <c r="H541" s="284" t="s">
        <v>1034</v>
      </c>
      <c r="I541" s="284" t="s">
        <v>1035</v>
      </c>
      <c r="J541" s="241">
        <v>19</v>
      </c>
      <c r="K541" s="376" t="s">
        <v>1173</v>
      </c>
    </row>
    <row r="542" spans="1:11" ht="16.25" customHeight="1">
      <c r="A542" s="281" t="s">
        <v>1767</v>
      </c>
      <c r="B542" s="282"/>
      <c r="C542" s="283"/>
      <c r="D542" s="283"/>
      <c r="E542" s="251">
        <v>390902</v>
      </c>
      <c r="F542" s="252" t="s">
        <v>864</v>
      </c>
      <c r="G542" s="241"/>
      <c r="H542" s="284" t="s">
        <v>233</v>
      </c>
      <c r="I542" s="284" t="s">
        <v>1038</v>
      </c>
      <c r="J542" s="241">
        <v>9</v>
      </c>
      <c r="K542" s="376" t="s">
        <v>1173</v>
      </c>
    </row>
    <row r="543" spans="1:11" ht="16.25" customHeight="1">
      <c r="A543" s="281" t="s">
        <v>1768</v>
      </c>
      <c r="B543" s="282"/>
      <c r="C543" s="283"/>
      <c r="D543" s="283"/>
      <c r="E543" s="251">
        <v>390903</v>
      </c>
      <c r="F543" s="252" t="s">
        <v>864</v>
      </c>
      <c r="G543" s="241"/>
      <c r="H543" s="284" t="s">
        <v>1041</v>
      </c>
      <c r="I543" s="284" t="s">
        <v>1042</v>
      </c>
      <c r="J543" s="241">
        <v>5</v>
      </c>
      <c r="K543" s="376" t="s">
        <v>1173</v>
      </c>
    </row>
    <row r="544" spans="1:11" ht="16.25" customHeight="1">
      <c r="A544" s="281" t="s">
        <v>1039</v>
      </c>
      <c r="B544" s="282"/>
      <c r="C544" s="283"/>
      <c r="D544" s="283"/>
      <c r="E544" s="251">
        <v>390904</v>
      </c>
      <c r="F544" s="252" t="s">
        <v>864</v>
      </c>
      <c r="G544" s="241"/>
      <c r="H544" s="284" t="s">
        <v>1031</v>
      </c>
      <c r="I544" s="284" t="s">
        <v>1032</v>
      </c>
      <c r="J544" s="241">
        <v>20</v>
      </c>
      <c r="K544" s="376" t="s">
        <v>1173</v>
      </c>
    </row>
    <row r="545" spans="1:11" ht="16.25" customHeight="1">
      <c r="A545" s="281" t="s">
        <v>1039</v>
      </c>
      <c r="B545" s="282"/>
      <c r="C545" s="283"/>
      <c r="D545" s="283"/>
      <c r="E545" s="251">
        <v>390905</v>
      </c>
      <c r="F545" s="252" t="s">
        <v>864</v>
      </c>
      <c r="G545" s="241"/>
      <c r="H545" s="284" t="s">
        <v>1029</v>
      </c>
      <c r="I545" s="284" t="s">
        <v>1030</v>
      </c>
      <c r="J545" s="241">
        <v>24</v>
      </c>
      <c r="K545" s="376" t="s">
        <v>1173</v>
      </c>
    </row>
    <row r="546" spans="1:11" ht="16.25" customHeight="1">
      <c r="A546" s="285" t="s">
        <v>1028</v>
      </c>
      <c r="B546" s="286"/>
      <c r="C546" s="287"/>
      <c r="D546" s="287"/>
      <c r="E546" s="256">
        <v>390906</v>
      </c>
      <c r="F546" s="257" t="s">
        <v>864</v>
      </c>
      <c r="G546" s="233"/>
      <c r="H546" s="288" t="s">
        <v>1806</v>
      </c>
      <c r="I546" s="288" t="s">
        <v>1770</v>
      </c>
      <c r="J546" s="233">
        <v>21</v>
      </c>
      <c r="K546" s="376" t="s">
        <v>1173</v>
      </c>
    </row>
    <row r="547" spans="1:11" ht="16.25" customHeight="1">
      <c r="A547" s="285" t="s">
        <v>1036</v>
      </c>
      <c r="B547" s="286"/>
      <c r="C547" s="287"/>
      <c r="D547" s="287"/>
      <c r="E547" s="256">
        <v>390907</v>
      </c>
      <c r="F547" s="257" t="s">
        <v>864</v>
      </c>
      <c r="G547" s="233"/>
      <c r="H547" s="288" t="s">
        <v>1807</v>
      </c>
      <c r="I547" s="288" t="s">
        <v>1772</v>
      </c>
      <c r="J547" s="233">
        <v>11</v>
      </c>
      <c r="K547" s="376" t="s">
        <v>1173</v>
      </c>
    </row>
    <row r="548" spans="1:11" ht="16.25" customHeight="1">
      <c r="A548" s="281">
        <v>24.1</v>
      </c>
      <c r="B548" s="282"/>
      <c r="C548" s="283"/>
      <c r="D548" s="283"/>
      <c r="E548" s="251">
        <v>391101</v>
      </c>
      <c r="F548" s="252"/>
      <c r="G548" s="241"/>
      <c r="H548" s="284" t="s">
        <v>1773</v>
      </c>
      <c r="I548" s="284" t="s">
        <v>1774</v>
      </c>
      <c r="J548" s="241">
        <v>19</v>
      </c>
      <c r="K548" s="376" t="s">
        <v>1173</v>
      </c>
    </row>
    <row r="549" spans="1:11" ht="16.25" customHeight="1">
      <c r="A549" s="281">
        <v>25.1</v>
      </c>
      <c r="B549" s="282"/>
      <c r="C549" s="283"/>
      <c r="D549" s="283"/>
      <c r="E549" s="251">
        <v>391102</v>
      </c>
      <c r="F549" s="252" t="s">
        <v>864</v>
      </c>
      <c r="G549" s="241"/>
      <c r="H549" s="284" t="s">
        <v>1775</v>
      </c>
      <c r="I549" s="284" t="s">
        <v>1776</v>
      </c>
      <c r="J549" s="241">
        <v>9</v>
      </c>
      <c r="K549" s="376" t="s">
        <v>1173</v>
      </c>
    </row>
    <row r="550" spans="1:11" ht="16.25" customHeight="1">
      <c r="A550" s="281">
        <v>26</v>
      </c>
      <c r="B550" s="282"/>
      <c r="C550" s="283"/>
      <c r="D550" s="283"/>
      <c r="E550" s="251">
        <v>391103</v>
      </c>
      <c r="F550" s="252" t="s">
        <v>864</v>
      </c>
      <c r="G550" s="241"/>
      <c r="H550" s="284" t="s">
        <v>1777</v>
      </c>
      <c r="I550" s="284" t="s">
        <v>1778</v>
      </c>
      <c r="J550" s="241">
        <v>5</v>
      </c>
      <c r="K550" s="376" t="s">
        <v>1173</v>
      </c>
    </row>
    <row r="551" spans="1:11" ht="16.25" customHeight="1">
      <c r="A551" s="285">
        <v>24</v>
      </c>
      <c r="B551" s="286"/>
      <c r="C551" s="287"/>
      <c r="D551" s="287"/>
      <c r="E551" s="256">
        <v>391104</v>
      </c>
      <c r="F551" s="257"/>
      <c r="G551" s="233"/>
      <c r="H551" s="289" t="s">
        <v>1779</v>
      </c>
      <c r="I551" s="289" t="s">
        <v>1780</v>
      </c>
      <c r="J551" s="233">
        <v>21</v>
      </c>
      <c r="K551" s="376" t="s">
        <v>1173</v>
      </c>
    </row>
    <row r="552" spans="1:11" ht="16.25" customHeight="1">
      <c r="A552" s="285">
        <v>25</v>
      </c>
      <c r="B552" s="286"/>
      <c r="C552" s="287"/>
      <c r="D552" s="287"/>
      <c r="E552" s="256">
        <v>391105</v>
      </c>
      <c r="F552" s="257" t="s">
        <v>864</v>
      </c>
      <c r="G552" s="233"/>
      <c r="H552" s="289" t="s">
        <v>1808</v>
      </c>
      <c r="I552" s="289" t="s">
        <v>1782</v>
      </c>
      <c r="J552" s="233">
        <v>11</v>
      </c>
      <c r="K552" s="376" t="s">
        <v>1173</v>
      </c>
    </row>
    <row r="553" spans="1:11" ht="16.25" customHeight="1">
      <c r="A553" s="281">
        <v>24.1</v>
      </c>
      <c r="B553" s="282"/>
      <c r="C553" s="283"/>
      <c r="D553" s="283"/>
      <c r="E553" s="251">
        <v>391201</v>
      </c>
      <c r="F553" s="252"/>
      <c r="G553" s="241"/>
      <c r="H553" s="284" t="s">
        <v>1047</v>
      </c>
      <c r="I553" s="284" t="s">
        <v>1048</v>
      </c>
      <c r="J553" s="241">
        <v>19</v>
      </c>
      <c r="K553" s="376" t="s">
        <v>1173</v>
      </c>
    </row>
    <row r="554" spans="1:11" ht="16.25" customHeight="1">
      <c r="A554" s="281">
        <v>25.1</v>
      </c>
      <c r="B554" s="282"/>
      <c r="C554" s="283"/>
      <c r="D554" s="283"/>
      <c r="E554" s="251">
        <v>391202</v>
      </c>
      <c r="F554" s="252" t="s">
        <v>864</v>
      </c>
      <c r="G554" s="241"/>
      <c r="H554" s="284" t="s">
        <v>1050</v>
      </c>
      <c r="I554" s="284" t="s">
        <v>1051</v>
      </c>
      <c r="J554" s="241">
        <v>9</v>
      </c>
      <c r="K554" s="376" t="s">
        <v>1173</v>
      </c>
    </row>
    <row r="555" spans="1:11" ht="16.25" customHeight="1">
      <c r="A555" s="281">
        <v>26</v>
      </c>
      <c r="B555" s="282"/>
      <c r="C555" s="283"/>
      <c r="D555" s="283"/>
      <c r="E555" s="251">
        <v>391203</v>
      </c>
      <c r="F555" s="252" t="s">
        <v>864</v>
      </c>
      <c r="G555" s="241"/>
      <c r="H555" s="284" t="s">
        <v>1053</v>
      </c>
      <c r="I555" s="284" t="s">
        <v>1054</v>
      </c>
      <c r="J555" s="241">
        <v>5</v>
      </c>
      <c r="K555" s="376" t="s">
        <v>1173</v>
      </c>
    </row>
    <row r="556" spans="1:11" ht="16.25" customHeight="1">
      <c r="A556" s="285">
        <v>24</v>
      </c>
      <c r="B556" s="286"/>
      <c r="C556" s="287"/>
      <c r="D556" s="287"/>
      <c r="E556" s="256">
        <v>391204</v>
      </c>
      <c r="F556" s="257"/>
      <c r="G556" s="233"/>
      <c r="H556" s="288" t="s">
        <v>1783</v>
      </c>
      <c r="I556" s="288" t="s">
        <v>1784</v>
      </c>
      <c r="J556" s="233">
        <v>21</v>
      </c>
      <c r="K556" s="376" t="s">
        <v>1173</v>
      </c>
    </row>
    <row r="557" spans="1:11" ht="16.25" customHeight="1">
      <c r="A557" s="285">
        <v>25</v>
      </c>
      <c r="B557" s="286"/>
      <c r="C557" s="287"/>
      <c r="D557" s="287"/>
      <c r="E557" s="256">
        <v>391205</v>
      </c>
      <c r="F557" s="257" t="s">
        <v>864</v>
      </c>
      <c r="G557" s="233"/>
      <c r="H557" s="288" t="s">
        <v>1785</v>
      </c>
      <c r="I557" s="288" t="s">
        <v>1786</v>
      </c>
      <c r="J557" s="233">
        <v>11</v>
      </c>
      <c r="K557" s="376" t="s">
        <v>1173</v>
      </c>
    </row>
    <row r="558" spans="1:11" ht="16.25" customHeight="1">
      <c r="A558" s="277"/>
      <c r="B558" s="290"/>
      <c r="C558" s="291"/>
      <c r="D558" s="291"/>
      <c r="E558" s="251">
        <v>391301</v>
      </c>
      <c r="F558" s="252"/>
      <c r="G558" s="241"/>
      <c r="H558" s="284" t="s">
        <v>1787</v>
      </c>
      <c r="I558" s="284" t="s">
        <v>1098</v>
      </c>
      <c r="J558" s="241">
        <v>19</v>
      </c>
      <c r="K558" s="376" t="s">
        <v>1173</v>
      </c>
    </row>
    <row r="559" spans="1:11" ht="16.25" customHeight="1">
      <c r="A559" s="277"/>
      <c r="B559" s="290"/>
      <c r="C559" s="291"/>
      <c r="D559" s="291"/>
      <c r="E559" s="251">
        <v>391302</v>
      </c>
      <c r="F559" s="252" t="s">
        <v>864</v>
      </c>
      <c r="G559" s="241"/>
      <c r="H559" s="284" t="s">
        <v>1788</v>
      </c>
      <c r="I559" s="284" t="s">
        <v>1100</v>
      </c>
      <c r="J559" s="241">
        <v>9</v>
      </c>
      <c r="K559" s="376" t="s">
        <v>1173</v>
      </c>
    </row>
    <row r="560" spans="1:11" ht="16.25" customHeight="1">
      <c r="A560" s="277"/>
      <c r="B560" s="290"/>
      <c r="C560" s="291"/>
      <c r="D560" s="291"/>
      <c r="E560" s="251">
        <v>391303</v>
      </c>
      <c r="F560" s="252" t="s">
        <v>864</v>
      </c>
      <c r="G560" s="241"/>
      <c r="H560" s="284" t="s">
        <v>1789</v>
      </c>
      <c r="I560" s="284" t="s">
        <v>1102</v>
      </c>
      <c r="J560" s="241">
        <v>5</v>
      </c>
      <c r="K560" s="376" t="s">
        <v>1173</v>
      </c>
    </row>
    <row r="561" spans="1:11" ht="16.25" customHeight="1">
      <c r="A561" s="277"/>
      <c r="B561" s="290"/>
      <c r="C561" s="291"/>
      <c r="D561" s="291"/>
      <c r="E561" s="251">
        <v>391304</v>
      </c>
      <c r="F561" s="252" t="s">
        <v>864</v>
      </c>
      <c r="G561" s="241"/>
      <c r="H561" s="284" t="s">
        <v>1104</v>
      </c>
      <c r="I561" s="284" t="s">
        <v>1105</v>
      </c>
      <c r="J561" s="241">
        <v>0</v>
      </c>
      <c r="K561" s="376" t="s">
        <v>1173</v>
      </c>
    </row>
    <row r="562" spans="1:11" ht="16.25" customHeight="1">
      <c r="A562" s="285"/>
      <c r="B562" s="292"/>
      <c r="C562" s="293"/>
      <c r="D562" s="293"/>
      <c r="E562" s="256">
        <v>391305</v>
      </c>
      <c r="F562" s="257"/>
      <c r="G562" s="233"/>
      <c r="H562" s="288" t="s">
        <v>1790</v>
      </c>
      <c r="I562" s="288" t="s">
        <v>1791</v>
      </c>
      <c r="J562" s="233">
        <v>21</v>
      </c>
      <c r="K562" s="376" t="s">
        <v>1173</v>
      </c>
    </row>
    <row r="563" spans="1:11" ht="16.25" customHeight="1">
      <c r="A563" s="285"/>
      <c r="B563" s="292"/>
      <c r="C563" s="293"/>
      <c r="D563" s="293"/>
      <c r="E563" s="256">
        <v>391306</v>
      </c>
      <c r="F563" s="257" t="s">
        <v>864</v>
      </c>
      <c r="G563" s="233"/>
      <c r="H563" s="288" t="s">
        <v>1792</v>
      </c>
      <c r="I563" s="288" t="s">
        <v>1793</v>
      </c>
      <c r="J563" s="233">
        <v>11</v>
      </c>
      <c r="K563" s="376" t="s">
        <v>1173</v>
      </c>
    </row>
    <row r="564" spans="1:11" ht="16.25" customHeight="1">
      <c r="A564" s="277"/>
      <c r="B564" s="282">
        <v>1</v>
      </c>
      <c r="C564" s="283"/>
      <c r="D564" s="283"/>
      <c r="E564" s="251">
        <v>396301</v>
      </c>
      <c r="F564" s="252" t="s">
        <v>864</v>
      </c>
      <c r="G564" s="241"/>
      <c r="H564" s="284" t="s">
        <v>1107</v>
      </c>
      <c r="I564" s="284" t="s">
        <v>1108</v>
      </c>
      <c r="J564" s="241">
        <v>19</v>
      </c>
      <c r="K564" s="376" t="s">
        <v>1173</v>
      </c>
    </row>
    <row r="565" spans="1:11" ht="16.25" customHeight="1">
      <c r="A565" s="277"/>
      <c r="B565" s="282">
        <v>2</v>
      </c>
      <c r="C565" s="283"/>
      <c r="D565" s="283"/>
      <c r="E565" s="251">
        <v>396302</v>
      </c>
      <c r="F565" s="252" t="s">
        <v>864</v>
      </c>
      <c r="G565" s="241"/>
      <c r="H565" s="284" t="s">
        <v>1110</v>
      </c>
      <c r="I565" s="284" t="s">
        <v>1111</v>
      </c>
      <c r="J565" s="241">
        <v>19</v>
      </c>
      <c r="K565" s="376" t="s">
        <v>1173</v>
      </c>
    </row>
    <row r="566" spans="1:11" ht="16.25" customHeight="1">
      <c r="A566" s="277"/>
      <c r="B566" s="282">
        <v>3</v>
      </c>
      <c r="C566" s="283"/>
      <c r="D566" s="283"/>
      <c r="E566" s="251">
        <v>396303</v>
      </c>
      <c r="F566" s="252" t="s">
        <v>864</v>
      </c>
      <c r="G566" s="241"/>
      <c r="H566" s="284" t="s">
        <v>1113</v>
      </c>
      <c r="I566" s="284" t="s">
        <v>1114</v>
      </c>
      <c r="J566" s="241">
        <v>19</v>
      </c>
      <c r="K566" s="376" t="s">
        <v>1173</v>
      </c>
    </row>
    <row r="567" spans="1:11" ht="16.25" customHeight="1">
      <c r="A567" s="277"/>
      <c r="B567" s="282">
        <v>4</v>
      </c>
      <c r="C567" s="283"/>
      <c r="D567" s="283"/>
      <c r="E567" s="251">
        <v>396304</v>
      </c>
      <c r="F567" s="252"/>
      <c r="G567" s="241"/>
      <c r="H567" s="284" t="s">
        <v>1116</v>
      </c>
      <c r="I567" s="284" t="s">
        <v>1117</v>
      </c>
      <c r="J567" s="241">
        <v>19</v>
      </c>
      <c r="K567" s="376" t="s">
        <v>1173</v>
      </c>
    </row>
    <row r="568" spans="1:11" ht="16.25" customHeight="1">
      <c r="A568" s="277"/>
      <c r="B568" s="282" t="s">
        <v>1118</v>
      </c>
      <c r="C568" s="283"/>
      <c r="D568" s="283"/>
      <c r="E568" s="251">
        <v>396306</v>
      </c>
      <c r="F568" s="252"/>
      <c r="G568" s="241"/>
      <c r="H568" s="284" t="s">
        <v>1120</v>
      </c>
      <c r="I568" s="284" t="s">
        <v>1121</v>
      </c>
      <c r="J568" s="241">
        <v>19</v>
      </c>
      <c r="K568" s="376" t="s">
        <v>1173</v>
      </c>
    </row>
    <row r="569" spans="1:11" ht="16.25" customHeight="1">
      <c r="A569" s="277"/>
      <c r="B569" s="282" t="s">
        <v>1118</v>
      </c>
      <c r="C569" s="283"/>
      <c r="D569" s="283"/>
      <c r="E569" s="251">
        <v>396307</v>
      </c>
      <c r="F569" s="252"/>
      <c r="G569" s="241"/>
      <c r="H569" s="284" t="s">
        <v>1120</v>
      </c>
      <c r="I569" s="284" t="s">
        <v>1121</v>
      </c>
      <c r="J569" s="241">
        <v>9</v>
      </c>
      <c r="K569" s="376" t="s">
        <v>1173</v>
      </c>
    </row>
    <row r="570" spans="1:11" ht="16.25" customHeight="1">
      <c r="A570" s="277"/>
      <c r="B570" s="282" t="s">
        <v>1118</v>
      </c>
      <c r="C570" s="283"/>
      <c r="D570" s="283"/>
      <c r="E570" s="251">
        <v>396308</v>
      </c>
      <c r="F570" s="252"/>
      <c r="G570" s="241"/>
      <c r="H570" s="284" t="s">
        <v>1120</v>
      </c>
      <c r="I570" s="284" t="s">
        <v>1121</v>
      </c>
      <c r="J570" s="241">
        <v>5</v>
      </c>
      <c r="K570" s="376" t="s">
        <v>1173</v>
      </c>
    </row>
    <row r="571" spans="1:11" ht="16.25" customHeight="1">
      <c r="A571" s="277"/>
      <c r="B571" s="282">
        <v>4</v>
      </c>
      <c r="C571" s="283"/>
      <c r="D571" s="283"/>
      <c r="E571" s="251">
        <v>396309</v>
      </c>
      <c r="F571" s="252"/>
      <c r="G571" s="241"/>
      <c r="H571" s="284" t="s">
        <v>1116</v>
      </c>
      <c r="I571" s="284" t="s">
        <v>1117</v>
      </c>
      <c r="J571" s="241">
        <v>9</v>
      </c>
      <c r="K571" s="376" t="s">
        <v>1173</v>
      </c>
    </row>
    <row r="572" spans="1:11" ht="16.25" customHeight="1">
      <c r="A572" s="277"/>
      <c r="B572" s="282">
        <v>4</v>
      </c>
      <c r="C572" s="294"/>
      <c r="D572" s="294"/>
      <c r="E572" s="261">
        <v>396310</v>
      </c>
      <c r="F572" s="252"/>
      <c r="G572" s="241"/>
      <c r="H572" s="284" t="s">
        <v>1116</v>
      </c>
      <c r="I572" s="284" t="s">
        <v>1117</v>
      </c>
      <c r="J572" s="241">
        <v>5</v>
      </c>
      <c r="K572" s="376" t="s">
        <v>1173</v>
      </c>
    </row>
    <row r="573" spans="1:11" ht="16.25" customHeight="1">
      <c r="A573" s="277"/>
      <c r="B573" s="282">
        <v>1</v>
      </c>
      <c r="C573" s="294"/>
      <c r="D573" s="294"/>
      <c r="E573" s="261">
        <v>396311</v>
      </c>
      <c r="F573" s="252" t="s">
        <v>864</v>
      </c>
      <c r="G573" s="241"/>
      <c r="H573" s="284" t="s">
        <v>1107</v>
      </c>
      <c r="I573" s="284" t="s">
        <v>1108</v>
      </c>
      <c r="J573" s="241">
        <v>9</v>
      </c>
      <c r="K573" s="376" t="s">
        <v>1173</v>
      </c>
    </row>
    <row r="574" spans="1:11" ht="16.25" customHeight="1">
      <c r="A574" s="277"/>
      <c r="B574" s="282">
        <v>1</v>
      </c>
      <c r="C574" s="283"/>
      <c r="D574" s="283"/>
      <c r="E574" s="251">
        <v>396312</v>
      </c>
      <c r="F574" s="252" t="s">
        <v>864</v>
      </c>
      <c r="G574" s="241"/>
      <c r="H574" s="284" t="s">
        <v>1107</v>
      </c>
      <c r="I574" s="284" t="s">
        <v>1108</v>
      </c>
      <c r="J574" s="241">
        <v>5</v>
      </c>
      <c r="K574" s="376" t="s">
        <v>1173</v>
      </c>
    </row>
    <row r="575" spans="1:11" ht="16.25" customHeight="1">
      <c r="A575" s="285"/>
      <c r="B575" s="286">
        <v>1</v>
      </c>
      <c r="C575" s="295"/>
      <c r="D575" s="295"/>
      <c r="E575" s="268">
        <v>396313</v>
      </c>
      <c r="F575" s="257" t="s">
        <v>864</v>
      </c>
      <c r="G575" s="233"/>
      <c r="H575" s="288" t="s">
        <v>1107</v>
      </c>
      <c r="I575" s="288" t="s">
        <v>1108</v>
      </c>
      <c r="J575" s="233">
        <v>21</v>
      </c>
      <c r="K575" s="376" t="s">
        <v>1173</v>
      </c>
    </row>
    <row r="576" spans="1:11" ht="16.25" customHeight="1" thickBot="1">
      <c r="A576" s="285"/>
      <c r="B576" s="286">
        <v>1</v>
      </c>
      <c r="C576" s="296"/>
      <c r="D576" s="296"/>
      <c r="E576" s="270">
        <v>396314</v>
      </c>
      <c r="F576" s="257" t="s">
        <v>864</v>
      </c>
      <c r="G576" s="233"/>
      <c r="H576" s="288" t="s">
        <v>1107</v>
      </c>
      <c r="I576" s="288" t="s">
        <v>1108</v>
      </c>
      <c r="J576" s="233">
        <v>11</v>
      </c>
      <c r="K576" s="376" t="s">
        <v>1173</v>
      </c>
    </row>
    <row r="577" spans="1:11" ht="16.25" customHeight="1" thickTop="1">
      <c r="A577" s="285"/>
      <c r="B577" s="297">
        <v>2</v>
      </c>
      <c r="C577" s="298"/>
      <c r="D577" s="298"/>
      <c r="E577" s="273">
        <v>396315</v>
      </c>
      <c r="F577" s="234" t="s">
        <v>864</v>
      </c>
      <c r="G577" s="274"/>
      <c r="H577" s="299" t="s">
        <v>1110</v>
      </c>
      <c r="I577" s="299" t="s">
        <v>1111</v>
      </c>
      <c r="J577" s="274">
        <v>21</v>
      </c>
      <c r="K577" s="376" t="s">
        <v>1173</v>
      </c>
    </row>
    <row r="578" spans="1:11" ht="16.25" customHeight="1">
      <c r="A578" s="285"/>
      <c r="B578" s="286">
        <v>3</v>
      </c>
      <c r="C578" s="287"/>
      <c r="D578" s="287"/>
      <c r="E578" s="256">
        <v>396316</v>
      </c>
      <c r="F578" s="257" t="s">
        <v>864</v>
      </c>
      <c r="G578" s="233"/>
      <c r="H578" s="288" t="s">
        <v>1113</v>
      </c>
      <c r="I578" s="299" t="s">
        <v>1114</v>
      </c>
      <c r="J578" s="233">
        <v>21</v>
      </c>
      <c r="K578" s="376" t="s">
        <v>1173</v>
      </c>
    </row>
    <row r="579" spans="1:11" ht="16.25" customHeight="1">
      <c r="A579" s="285"/>
      <c r="B579" s="286">
        <v>4</v>
      </c>
      <c r="C579" s="287"/>
      <c r="D579" s="287"/>
      <c r="E579" s="256">
        <v>396317</v>
      </c>
      <c r="F579" s="257"/>
      <c r="G579" s="233"/>
      <c r="H579" s="288" t="s">
        <v>1116</v>
      </c>
      <c r="I579" s="288" t="s">
        <v>1117</v>
      </c>
      <c r="J579" s="233">
        <v>21</v>
      </c>
      <c r="K579" s="376" t="s">
        <v>1173</v>
      </c>
    </row>
    <row r="580" spans="1:11" ht="16.25" customHeight="1">
      <c r="A580" s="285"/>
      <c r="B580" s="286">
        <v>4</v>
      </c>
      <c r="C580" s="287"/>
      <c r="D580" s="287"/>
      <c r="E580" s="256">
        <v>396318</v>
      </c>
      <c r="F580" s="257"/>
      <c r="G580" s="233"/>
      <c r="H580" s="288" t="s">
        <v>1116</v>
      </c>
      <c r="I580" s="288" t="s">
        <v>1117</v>
      </c>
      <c r="J580" s="233">
        <v>11</v>
      </c>
      <c r="K580" s="376" t="s">
        <v>1173</v>
      </c>
    </row>
    <row r="581" spans="1:11" ht="16.25" customHeight="1">
      <c r="A581" s="285"/>
      <c r="B581" s="286" t="s">
        <v>1118</v>
      </c>
      <c r="C581" s="287"/>
      <c r="D581" s="287"/>
      <c r="E581" s="256">
        <v>396319</v>
      </c>
      <c r="F581" s="257"/>
      <c r="G581" s="233"/>
      <c r="H581" s="288" t="s">
        <v>1120</v>
      </c>
      <c r="I581" s="288" t="s">
        <v>1121</v>
      </c>
      <c r="J581" s="233">
        <v>21</v>
      </c>
      <c r="K581" s="376" t="s">
        <v>1173</v>
      </c>
    </row>
    <row r="582" spans="1:11" ht="16.25" customHeight="1">
      <c r="A582" s="285"/>
      <c r="B582" s="286" t="s">
        <v>1118</v>
      </c>
      <c r="C582" s="287"/>
      <c r="D582" s="287"/>
      <c r="E582" s="256">
        <v>396320</v>
      </c>
      <c r="F582" s="257"/>
      <c r="G582" s="233"/>
      <c r="H582" s="288" t="s">
        <v>1120</v>
      </c>
      <c r="I582" s="288" t="s">
        <v>1121</v>
      </c>
      <c r="J582" s="233">
        <v>11</v>
      </c>
      <c r="K582" s="376" t="s">
        <v>1173</v>
      </c>
    </row>
    <row r="583" spans="1:11" ht="16.25" customHeight="1">
      <c r="A583" s="277">
        <v>35</v>
      </c>
      <c r="B583" s="282"/>
      <c r="C583" s="283"/>
      <c r="D583" s="283"/>
      <c r="E583" s="251">
        <v>397301</v>
      </c>
      <c r="F583" s="252" t="s">
        <v>864</v>
      </c>
      <c r="G583" s="241"/>
      <c r="H583" s="284" t="s">
        <v>1092</v>
      </c>
      <c r="I583" s="284" t="s">
        <v>1093</v>
      </c>
      <c r="J583" s="241">
        <v>24</v>
      </c>
      <c r="K583" s="376" t="s">
        <v>1173</v>
      </c>
    </row>
    <row r="584" spans="1:11" ht="16.25" customHeight="1">
      <c r="A584" s="277">
        <v>35</v>
      </c>
      <c r="B584" s="282"/>
      <c r="C584" s="283"/>
      <c r="D584" s="283"/>
      <c r="E584" s="251">
        <v>397302</v>
      </c>
      <c r="F584" s="252" t="s">
        <v>864</v>
      </c>
      <c r="G584" s="241"/>
      <c r="H584" s="284" t="s">
        <v>1095</v>
      </c>
      <c r="I584" s="284" t="s">
        <v>1096</v>
      </c>
      <c r="J584" s="241">
        <v>24</v>
      </c>
      <c r="K584" s="376" t="s">
        <v>1173</v>
      </c>
    </row>
    <row r="585" spans="1:11" ht="16.25" customHeight="1">
      <c r="A585" s="281">
        <v>24.1</v>
      </c>
      <c r="B585" s="290"/>
      <c r="C585" s="291"/>
      <c r="D585" s="291"/>
      <c r="E585" s="251">
        <v>397303</v>
      </c>
      <c r="F585" s="300"/>
      <c r="G585" s="241"/>
      <c r="H585" s="284" t="s">
        <v>1056</v>
      </c>
      <c r="I585" s="284" t="s">
        <v>1057</v>
      </c>
      <c r="J585" s="241">
        <v>19</v>
      </c>
      <c r="K585" s="376" t="s">
        <v>1173</v>
      </c>
    </row>
    <row r="586" spans="1:11" ht="16.25" customHeight="1">
      <c r="A586" s="281">
        <v>25.1</v>
      </c>
      <c r="B586" s="290"/>
      <c r="C586" s="291"/>
      <c r="D586" s="291"/>
      <c r="E586" s="251">
        <v>397304</v>
      </c>
      <c r="F586" s="300"/>
      <c r="G586" s="241"/>
      <c r="H586" s="284" t="s">
        <v>1058</v>
      </c>
      <c r="I586" s="284" t="s">
        <v>1059</v>
      </c>
      <c r="J586" s="241">
        <v>9</v>
      </c>
      <c r="K586" s="376" t="s">
        <v>1173</v>
      </c>
    </row>
    <row r="587" spans="1:11" ht="16.25" customHeight="1">
      <c r="A587" s="281">
        <v>26</v>
      </c>
      <c r="B587" s="290"/>
      <c r="C587" s="291"/>
      <c r="D587" s="291"/>
      <c r="E587" s="251">
        <v>397305</v>
      </c>
      <c r="F587" s="300"/>
      <c r="G587" s="241"/>
      <c r="H587" s="284" t="s">
        <v>1060</v>
      </c>
      <c r="I587" s="284" t="s">
        <v>1061</v>
      </c>
      <c r="J587" s="241">
        <v>5</v>
      </c>
      <c r="K587" s="376" t="s">
        <v>1173</v>
      </c>
    </row>
    <row r="588" spans="1:11" ht="16.25" customHeight="1">
      <c r="A588" s="301">
        <v>24</v>
      </c>
      <c r="B588" s="292"/>
      <c r="C588" s="293"/>
      <c r="D588" s="293"/>
      <c r="E588" s="256">
        <v>397306</v>
      </c>
      <c r="F588" s="302"/>
      <c r="G588" s="233"/>
      <c r="H588" s="288" t="s">
        <v>1794</v>
      </c>
      <c r="I588" s="288" t="s">
        <v>1795</v>
      </c>
      <c r="J588" s="233">
        <v>21</v>
      </c>
      <c r="K588" s="376" t="s">
        <v>1173</v>
      </c>
    </row>
    <row r="589" spans="1:11" ht="16.25" customHeight="1">
      <c r="A589" s="301">
        <v>25</v>
      </c>
      <c r="B589" s="292"/>
      <c r="C589" s="293"/>
      <c r="D589" s="293"/>
      <c r="E589" s="256">
        <v>397307</v>
      </c>
      <c r="F589" s="302"/>
      <c r="G589" s="233"/>
      <c r="H589" s="288" t="s">
        <v>1796</v>
      </c>
      <c r="I589" s="288" t="s">
        <v>1797</v>
      </c>
      <c r="J589" s="233">
        <v>11</v>
      </c>
      <c r="K589" s="376" t="s">
        <v>1173</v>
      </c>
    </row>
    <row r="590" spans="1:11" ht="16.25" customHeight="1">
      <c r="A590" s="281">
        <v>35</v>
      </c>
      <c r="B590" s="282"/>
      <c r="C590" s="283"/>
      <c r="D590" s="283"/>
      <c r="E590" s="251">
        <v>397311</v>
      </c>
      <c r="F590" s="252" t="s">
        <v>864</v>
      </c>
      <c r="G590" s="241"/>
      <c r="H590" s="284" t="s">
        <v>1092</v>
      </c>
      <c r="I590" s="284" t="s">
        <v>1093</v>
      </c>
      <c r="J590" s="241">
        <v>19</v>
      </c>
      <c r="K590" s="376" t="s">
        <v>1173</v>
      </c>
    </row>
    <row r="591" spans="1:11" ht="16.25" customHeight="1">
      <c r="A591" s="281">
        <v>35</v>
      </c>
      <c r="B591" s="282"/>
      <c r="C591" s="283"/>
      <c r="D591" s="283"/>
      <c r="E591" s="251">
        <v>397312</v>
      </c>
      <c r="F591" s="252" t="s">
        <v>864</v>
      </c>
      <c r="G591" s="241"/>
      <c r="H591" s="284" t="s">
        <v>1092</v>
      </c>
      <c r="I591" s="284" t="s">
        <v>1093</v>
      </c>
      <c r="J591" s="241">
        <v>9</v>
      </c>
      <c r="K591" s="376" t="s">
        <v>1173</v>
      </c>
    </row>
    <row r="592" spans="1:11" ht="16.25" customHeight="1">
      <c r="A592" s="281">
        <v>35</v>
      </c>
      <c r="B592" s="282"/>
      <c r="C592" s="283"/>
      <c r="D592" s="283"/>
      <c r="E592" s="251">
        <v>397313</v>
      </c>
      <c r="F592" s="252" t="s">
        <v>864</v>
      </c>
      <c r="G592" s="241"/>
      <c r="H592" s="284" t="s">
        <v>1092</v>
      </c>
      <c r="I592" s="284" t="s">
        <v>1093</v>
      </c>
      <c r="J592" s="241">
        <v>5</v>
      </c>
      <c r="K592" s="376" t="s">
        <v>1173</v>
      </c>
    </row>
    <row r="593" spans="1:11" ht="16.25" customHeight="1">
      <c r="A593" s="281">
        <v>35</v>
      </c>
      <c r="B593" s="282"/>
      <c r="C593" s="283"/>
      <c r="D593" s="283"/>
      <c r="E593" s="251">
        <v>397314</v>
      </c>
      <c r="F593" s="252" t="s">
        <v>864</v>
      </c>
      <c r="G593" s="241"/>
      <c r="H593" s="284" t="s">
        <v>1092</v>
      </c>
      <c r="I593" s="284" t="s">
        <v>1093</v>
      </c>
      <c r="J593" s="241">
        <v>20</v>
      </c>
      <c r="K593" s="376" t="s">
        <v>1173</v>
      </c>
    </row>
    <row r="594" spans="1:11" ht="16.25" customHeight="1">
      <c r="A594" s="301">
        <v>35</v>
      </c>
      <c r="B594" s="286"/>
      <c r="C594" s="287"/>
      <c r="D594" s="287"/>
      <c r="E594" s="256">
        <v>397315</v>
      </c>
      <c r="F594" s="257" t="s">
        <v>864</v>
      </c>
      <c r="G594" s="233"/>
      <c r="H594" s="288" t="s">
        <v>1092</v>
      </c>
      <c r="I594" s="288" t="s">
        <v>1093</v>
      </c>
      <c r="J594" s="233">
        <v>21</v>
      </c>
      <c r="K594" s="376" t="s">
        <v>1173</v>
      </c>
    </row>
    <row r="595" spans="1:11" ht="16.25" customHeight="1">
      <c r="A595" s="301">
        <v>35</v>
      </c>
      <c r="B595" s="286"/>
      <c r="C595" s="287"/>
      <c r="D595" s="287"/>
      <c r="E595" s="256">
        <v>397316</v>
      </c>
      <c r="F595" s="257" t="s">
        <v>864</v>
      </c>
      <c r="G595" s="233"/>
      <c r="H595" s="288" t="s">
        <v>1092</v>
      </c>
      <c r="I595" s="288" t="s">
        <v>1093</v>
      </c>
      <c r="J595" s="233">
        <v>11</v>
      </c>
      <c r="K595" s="376" t="s">
        <v>1173</v>
      </c>
    </row>
    <row r="596" spans="1:11" ht="16.25" customHeight="1">
      <c r="A596" s="281">
        <v>35</v>
      </c>
      <c r="B596" s="282"/>
      <c r="C596" s="283"/>
      <c r="D596" s="283"/>
      <c r="E596" s="251">
        <v>397321</v>
      </c>
      <c r="F596" s="252" t="s">
        <v>864</v>
      </c>
      <c r="G596" s="241"/>
      <c r="H596" s="284" t="s">
        <v>1095</v>
      </c>
      <c r="I596" s="284" t="s">
        <v>1096</v>
      </c>
      <c r="J596" s="241">
        <v>19</v>
      </c>
      <c r="K596" s="376" t="s">
        <v>1173</v>
      </c>
    </row>
    <row r="597" spans="1:11" ht="16.25" customHeight="1">
      <c r="A597" s="281">
        <v>35</v>
      </c>
      <c r="B597" s="282"/>
      <c r="C597" s="283"/>
      <c r="D597" s="283"/>
      <c r="E597" s="251">
        <v>397322</v>
      </c>
      <c r="F597" s="252" t="s">
        <v>864</v>
      </c>
      <c r="G597" s="241"/>
      <c r="H597" s="284" t="s">
        <v>1095</v>
      </c>
      <c r="I597" s="284" t="s">
        <v>1096</v>
      </c>
      <c r="J597" s="241">
        <v>9</v>
      </c>
      <c r="K597" s="376" t="s">
        <v>1173</v>
      </c>
    </row>
    <row r="598" spans="1:11" ht="16.25" customHeight="1">
      <c r="A598" s="281">
        <v>35</v>
      </c>
      <c r="B598" s="282"/>
      <c r="C598" s="283"/>
      <c r="D598" s="283"/>
      <c r="E598" s="251">
        <v>397323</v>
      </c>
      <c r="F598" s="252" t="s">
        <v>864</v>
      </c>
      <c r="G598" s="241"/>
      <c r="H598" s="284" t="s">
        <v>1095</v>
      </c>
      <c r="I598" s="284" t="s">
        <v>1096</v>
      </c>
      <c r="J598" s="241">
        <v>5</v>
      </c>
      <c r="K598" s="376" t="s">
        <v>1173</v>
      </c>
    </row>
    <row r="599" spans="1:11" ht="16.25" customHeight="1">
      <c r="A599" s="281">
        <v>35</v>
      </c>
      <c r="B599" s="282"/>
      <c r="C599" s="283"/>
      <c r="D599" s="283"/>
      <c r="E599" s="251">
        <v>397324</v>
      </c>
      <c r="F599" s="252" t="s">
        <v>864</v>
      </c>
      <c r="G599" s="241"/>
      <c r="H599" s="284" t="s">
        <v>1095</v>
      </c>
      <c r="I599" s="284" t="s">
        <v>1096</v>
      </c>
      <c r="J599" s="241">
        <v>20</v>
      </c>
      <c r="K599" s="376" t="s">
        <v>1173</v>
      </c>
    </row>
    <row r="600" spans="1:11" ht="16.25" customHeight="1">
      <c r="A600" s="301">
        <v>35</v>
      </c>
      <c r="B600" s="286"/>
      <c r="C600" s="287"/>
      <c r="D600" s="287"/>
      <c r="E600" s="256">
        <v>397325</v>
      </c>
      <c r="F600" s="257" t="s">
        <v>864</v>
      </c>
      <c r="G600" s="233"/>
      <c r="H600" s="288" t="s">
        <v>1095</v>
      </c>
      <c r="I600" s="288" t="s">
        <v>1096</v>
      </c>
      <c r="J600" s="233">
        <v>21</v>
      </c>
      <c r="K600" s="376" t="s">
        <v>1173</v>
      </c>
    </row>
    <row r="601" spans="1:11" ht="16.25" customHeight="1">
      <c r="A601" s="301">
        <v>35</v>
      </c>
      <c r="B601" s="286"/>
      <c r="C601" s="287"/>
      <c r="D601" s="287"/>
      <c r="E601" s="256">
        <v>397326</v>
      </c>
      <c r="F601" s="257" t="s">
        <v>864</v>
      </c>
      <c r="G601" s="233"/>
      <c r="H601" s="288" t="s">
        <v>1095</v>
      </c>
      <c r="I601" s="288" t="s">
        <v>1096</v>
      </c>
      <c r="J601" s="233">
        <v>11</v>
      </c>
      <c r="K601" s="376" t="s">
        <v>1173</v>
      </c>
    </row>
    <row r="602" spans="1:11" ht="16.25" customHeight="1">
      <c r="A602" s="281">
        <v>28</v>
      </c>
      <c r="B602" s="282"/>
      <c r="C602" s="283"/>
      <c r="D602" s="283"/>
      <c r="E602" s="251">
        <v>398301</v>
      </c>
      <c r="F602" s="252" t="s">
        <v>864</v>
      </c>
      <c r="G602" s="241"/>
      <c r="H602" s="284" t="s">
        <v>1063</v>
      </c>
      <c r="I602" s="284" t="s">
        <v>1064</v>
      </c>
      <c r="J602" s="241">
        <v>8</v>
      </c>
      <c r="K602" s="376" t="s">
        <v>1173</v>
      </c>
    </row>
    <row r="603" spans="1:11" ht="16.25" customHeight="1">
      <c r="A603" s="281">
        <v>30</v>
      </c>
      <c r="B603" s="282"/>
      <c r="C603" s="283"/>
      <c r="D603" s="283"/>
      <c r="E603" s="251">
        <v>398302</v>
      </c>
      <c r="F603" s="252" t="s">
        <v>864</v>
      </c>
      <c r="G603" s="241"/>
      <c r="H603" s="284" t="s">
        <v>235</v>
      </c>
      <c r="I603" s="284" t="s">
        <v>1069</v>
      </c>
      <c r="J603" s="241">
        <v>0</v>
      </c>
      <c r="K603" s="376" t="s">
        <v>1173</v>
      </c>
    </row>
    <row r="604" spans="1:11" ht="16.25" customHeight="1">
      <c r="A604" s="281">
        <v>30.1</v>
      </c>
      <c r="B604" s="282"/>
      <c r="C604" s="294"/>
      <c r="D604" s="294"/>
      <c r="E604" s="261">
        <v>398303</v>
      </c>
      <c r="F604" s="252" t="s">
        <v>864</v>
      </c>
      <c r="G604" s="241"/>
      <c r="H604" s="284" t="s">
        <v>1071</v>
      </c>
      <c r="I604" s="284" t="s">
        <v>1072</v>
      </c>
      <c r="J604" s="241">
        <v>0</v>
      </c>
      <c r="K604" s="376" t="s">
        <v>1173</v>
      </c>
    </row>
    <row r="605" spans="1:11" ht="16.25" customHeight="1">
      <c r="A605" s="281">
        <v>33</v>
      </c>
      <c r="B605" s="282"/>
      <c r="C605" s="283"/>
      <c r="D605" s="283"/>
      <c r="E605" s="251">
        <v>398304</v>
      </c>
      <c r="F605" s="252" t="s">
        <v>864</v>
      </c>
      <c r="G605" s="241"/>
      <c r="H605" s="284" t="s">
        <v>1074</v>
      </c>
      <c r="I605" s="284" t="s">
        <v>1075</v>
      </c>
      <c r="J605" s="241">
        <v>19</v>
      </c>
      <c r="K605" s="376" t="s">
        <v>1173</v>
      </c>
    </row>
    <row r="606" spans="1:11" ht="16.25" customHeight="1">
      <c r="A606" s="281">
        <v>33</v>
      </c>
      <c r="B606" s="282"/>
      <c r="C606" s="303"/>
      <c r="D606" s="303"/>
      <c r="E606" s="304">
        <v>398305</v>
      </c>
      <c r="F606" s="252" t="s">
        <v>864</v>
      </c>
      <c r="G606" s="241"/>
      <c r="H606" s="284" t="s">
        <v>1074</v>
      </c>
      <c r="I606" s="284" t="s">
        <v>1075</v>
      </c>
      <c r="J606" s="241">
        <v>9</v>
      </c>
      <c r="K606" s="376" t="s">
        <v>1173</v>
      </c>
    </row>
    <row r="607" spans="1:11" ht="16.25" customHeight="1">
      <c r="A607" s="281">
        <v>33</v>
      </c>
      <c r="B607" s="282"/>
      <c r="C607" s="283"/>
      <c r="D607" s="283"/>
      <c r="E607" s="251">
        <v>398306</v>
      </c>
      <c r="F607" s="252" t="s">
        <v>864</v>
      </c>
      <c r="G607" s="241"/>
      <c r="H607" s="284" t="s">
        <v>1074</v>
      </c>
      <c r="I607" s="284" t="s">
        <v>1075</v>
      </c>
      <c r="J607" s="241">
        <v>5</v>
      </c>
      <c r="K607" s="376" t="s">
        <v>1173</v>
      </c>
    </row>
    <row r="608" spans="1:11" ht="16.25" customHeight="1">
      <c r="A608" s="301">
        <v>33</v>
      </c>
      <c r="B608" s="286"/>
      <c r="C608" s="287"/>
      <c r="D608" s="287"/>
      <c r="E608" s="256">
        <v>398307</v>
      </c>
      <c r="F608" s="257" t="s">
        <v>864</v>
      </c>
      <c r="G608" s="233"/>
      <c r="H608" s="288" t="s">
        <v>1074</v>
      </c>
      <c r="I608" s="288" t="s">
        <v>1075</v>
      </c>
      <c r="J608" s="233">
        <v>21</v>
      </c>
      <c r="K608" s="376" t="s">
        <v>1173</v>
      </c>
    </row>
    <row r="609" spans="1:11" ht="16.25" customHeight="1">
      <c r="A609" s="301">
        <v>33</v>
      </c>
      <c r="B609" s="286"/>
      <c r="C609" s="287"/>
      <c r="D609" s="287"/>
      <c r="E609" s="256">
        <v>398308</v>
      </c>
      <c r="F609" s="257" t="s">
        <v>864</v>
      </c>
      <c r="G609" s="233"/>
      <c r="H609" s="288" t="s">
        <v>1074</v>
      </c>
      <c r="I609" s="288" t="s">
        <v>1075</v>
      </c>
      <c r="J609" s="233">
        <v>11</v>
      </c>
      <c r="K609" s="376" t="s">
        <v>1173</v>
      </c>
    </row>
    <row r="610" spans="1:11" ht="16.25" customHeight="1">
      <c r="A610" s="281">
        <v>34</v>
      </c>
      <c r="B610" s="282"/>
      <c r="C610" s="283"/>
      <c r="D610" s="283"/>
      <c r="E610" s="251">
        <v>399101</v>
      </c>
      <c r="F610" s="252"/>
      <c r="G610" s="241"/>
      <c r="H610" s="284" t="s">
        <v>1083</v>
      </c>
      <c r="I610" s="284" t="s">
        <v>1084</v>
      </c>
      <c r="J610" s="241">
        <v>19</v>
      </c>
      <c r="K610" s="376" t="s">
        <v>1173</v>
      </c>
    </row>
    <row r="611" spans="1:11" ht="16.25" customHeight="1">
      <c r="A611" s="281">
        <v>34</v>
      </c>
      <c r="B611" s="282"/>
      <c r="C611" s="283"/>
      <c r="D611" s="283"/>
      <c r="E611" s="251">
        <v>399102</v>
      </c>
      <c r="F611" s="252" t="s">
        <v>864</v>
      </c>
      <c r="G611" s="241"/>
      <c r="H611" s="284" t="s">
        <v>1086</v>
      </c>
      <c r="I611" s="284" t="s">
        <v>1087</v>
      </c>
      <c r="J611" s="241">
        <v>9</v>
      </c>
      <c r="K611" s="376" t="s">
        <v>1173</v>
      </c>
    </row>
    <row r="612" spans="1:11" ht="16.25" customHeight="1">
      <c r="A612" s="281">
        <v>34</v>
      </c>
      <c r="B612" s="282"/>
      <c r="C612" s="283"/>
      <c r="D612" s="283"/>
      <c r="E612" s="251">
        <v>399103</v>
      </c>
      <c r="F612" s="252" t="s">
        <v>864</v>
      </c>
      <c r="G612" s="241"/>
      <c r="H612" s="284" t="s">
        <v>1089</v>
      </c>
      <c r="I612" s="284" t="s">
        <v>1090</v>
      </c>
      <c r="J612" s="241">
        <v>5</v>
      </c>
      <c r="K612" s="376" t="s">
        <v>1173</v>
      </c>
    </row>
    <row r="613" spans="1:11" ht="16.25" customHeight="1">
      <c r="A613" s="281">
        <v>34</v>
      </c>
      <c r="B613" s="282"/>
      <c r="C613" s="283"/>
      <c r="D613" s="283"/>
      <c r="E613" s="251">
        <v>399104</v>
      </c>
      <c r="F613" s="252"/>
      <c r="G613" s="241"/>
      <c r="H613" s="284" t="s">
        <v>1080</v>
      </c>
      <c r="I613" s="284" t="s">
        <v>1081</v>
      </c>
      <c r="J613" s="241">
        <v>20</v>
      </c>
      <c r="K613" s="376" t="s">
        <v>1173</v>
      </c>
    </row>
    <row r="614" spans="1:11" ht="16.25" customHeight="1">
      <c r="A614" s="281">
        <v>34</v>
      </c>
      <c r="B614" s="282"/>
      <c r="C614" s="283"/>
      <c r="D614" s="283"/>
      <c r="E614" s="251">
        <v>399105</v>
      </c>
      <c r="F614" s="252"/>
      <c r="G614" s="241"/>
      <c r="H614" s="284" t="s">
        <v>1077</v>
      </c>
      <c r="I614" s="284" t="s">
        <v>1078</v>
      </c>
      <c r="J614" s="241">
        <v>24</v>
      </c>
      <c r="K614" s="376" t="s">
        <v>1173</v>
      </c>
    </row>
    <row r="615" spans="1:11" ht="16.25" customHeight="1">
      <c r="A615" s="301">
        <v>34</v>
      </c>
      <c r="B615" s="286"/>
      <c r="C615" s="287"/>
      <c r="D615" s="287"/>
      <c r="E615" s="256">
        <v>399106</v>
      </c>
      <c r="F615" s="257"/>
      <c r="G615" s="233"/>
      <c r="H615" s="288" t="s">
        <v>1798</v>
      </c>
      <c r="I615" s="288" t="s">
        <v>1799</v>
      </c>
      <c r="J615" s="233">
        <v>21</v>
      </c>
      <c r="K615" s="376" t="s">
        <v>1173</v>
      </c>
    </row>
    <row r="616" spans="1:11" ht="16.25" customHeight="1">
      <c r="A616" s="301">
        <v>34</v>
      </c>
      <c r="B616" s="286"/>
      <c r="C616" s="287"/>
      <c r="D616" s="287"/>
      <c r="E616" s="256">
        <v>399107</v>
      </c>
      <c r="F616" s="257" t="s">
        <v>864</v>
      </c>
      <c r="G616" s="233"/>
      <c r="H616" s="288" t="s">
        <v>1800</v>
      </c>
      <c r="I616" s="288" t="s">
        <v>1801</v>
      </c>
      <c r="J616" s="233">
        <v>11</v>
      </c>
      <c r="K616" s="376" t="s">
        <v>1173</v>
      </c>
    </row>
    <row r="617" spans="1:11" ht="16.25" customHeight="1" thickBot="1">
      <c r="A617" s="277" t="s">
        <v>968</v>
      </c>
      <c r="B617" s="323"/>
      <c r="C617" s="324"/>
      <c r="D617" s="324"/>
      <c r="E617" s="325">
        <v>350101</v>
      </c>
      <c r="F617" s="326"/>
      <c r="G617" s="327" t="s">
        <v>1174</v>
      </c>
      <c r="H617" s="328" t="s">
        <v>970</v>
      </c>
      <c r="I617" s="328" t="s">
        <v>971</v>
      </c>
      <c r="J617" s="329">
        <v>19</v>
      </c>
      <c r="K617" s="376" t="s">
        <v>1175</v>
      </c>
    </row>
    <row r="618" spans="1:11" ht="16.25" customHeight="1">
      <c r="A618" s="281" t="s">
        <v>968</v>
      </c>
      <c r="B618" s="278"/>
      <c r="C618" s="279"/>
      <c r="D618" s="279"/>
      <c r="E618" s="247">
        <v>350102</v>
      </c>
      <c r="F618" s="239"/>
      <c r="G618" s="236" t="s">
        <v>1176</v>
      </c>
      <c r="H618" s="280" t="s">
        <v>974</v>
      </c>
      <c r="I618" s="280" t="s">
        <v>971</v>
      </c>
      <c r="J618" s="248">
        <v>9</v>
      </c>
      <c r="K618" s="376" t="s">
        <v>1175</v>
      </c>
    </row>
    <row r="619" spans="1:11" ht="16.25" customHeight="1">
      <c r="A619" s="281" t="s">
        <v>968</v>
      </c>
      <c r="B619" s="282"/>
      <c r="C619" s="283"/>
      <c r="D619" s="283"/>
      <c r="E619" s="251">
        <v>350103</v>
      </c>
      <c r="F619" s="252"/>
      <c r="G619" s="241" t="s">
        <v>1177</v>
      </c>
      <c r="H619" s="284" t="s">
        <v>976</v>
      </c>
      <c r="I619" s="280" t="s">
        <v>971</v>
      </c>
      <c r="J619" s="253">
        <v>5</v>
      </c>
      <c r="K619" s="376" t="s">
        <v>1175</v>
      </c>
    </row>
    <row r="620" spans="1:11" ht="16.25" customHeight="1">
      <c r="A620" s="285" t="s">
        <v>968</v>
      </c>
      <c r="B620" s="286"/>
      <c r="C620" s="287"/>
      <c r="D620" s="287"/>
      <c r="E620" s="256">
        <v>350104</v>
      </c>
      <c r="F620" s="257"/>
      <c r="G620" s="233" t="s">
        <v>1174</v>
      </c>
      <c r="H620" s="288" t="s">
        <v>1733</v>
      </c>
      <c r="I620" s="299" t="s">
        <v>1734</v>
      </c>
      <c r="J620" s="258">
        <v>21</v>
      </c>
      <c r="K620" s="376" t="s">
        <v>1175</v>
      </c>
    </row>
    <row r="621" spans="1:11" ht="16.25" customHeight="1">
      <c r="A621" s="285" t="s">
        <v>968</v>
      </c>
      <c r="B621" s="286"/>
      <c r="C621" s="287"/>
      <c r="D621" s="287"/>
      <c r="E621" s="256">
        <v>350105</v>
      </c>
      <c r="F621" s="257"/>
      <c r="G621" s="233" t="s">
        <v>1176</v>
      </c>
      <c r="H621" s="288" t="s">
        <v>1735</v>
      </c>
      <c r="I621" s="288" t="s">
        <v>1736</v>
      </c>
      <c r="J621" s="258">
        <v>11</v>
      </c>
      <c r="K621" s="376" t="s">
        <v>1175</v>
      </c>
    </row>
    <row r="622" spans="1:11" ht="16.25" customHeight="1">
      <c r="A622" s="281" t="s">
        <v>977</v>
      </c>
      <c r="B622" s="282"/>
      <c r="C622" s="283"/>
      <c r="D622" s="283"/>
      <c r="E622" s="251">
        <v>350201</v>
      </c>
      <c r="F622" s="252"/>
      <c r="G622" s="241" t="s">
        <v>1178</v>
      </c>
      <c r="H622" s="284" t="s">
        <v>231</v>
      </c>
      <c r="I622" s="284" t="s">
        <v>979</v>
      </c>
      <c r="J622" s="253">
        <v>19</v>
      </c>
      <c r="K622" s="376" t="s">
        <v>1175</v>
      </c>
    </row>
    <row r="623" spans="1:11" ht="16.25" customHeight="1">
      <c r="A623" s="281" t="s">
        <v>977</v>
      </c>
      <c r="B623" s="282"/>
      <c r="C623" s="283"/>
      <c r="D623" s="283"/>
      <c r="E623" s="251">
        <v>350202</v>
      </c>
      <c r="F623" s="252"/>
      <c r="G623" s="241" t="s">
        <v>1179</v>
      </c>
      <c r="H623" s="284" t="s">
        <v>981</v>
      </c>
      <c r="I623" s="284" t="s">
        <v>982</v>
      </c>
      <c r="J623" s="253">
        <v>9</v>
      </c>
      <c r="K623" s="376" t="s">
        <v>1175</v>
      </c>
    </row>
    <row r="624" spans="1:11" ht="16.25" customHeight="1">
      <c r="A624" s="281" t="s">
        <v>977</v>
      </c>
      <c r="B624" s="282"/>
      <c r="C624" s="283"/>
      <c r="D624" s="283"/>
      <c r="E624" s="251">
        <v>350203</v>
      </c>
      <c r="F624" s="252"/>
      <c r="G624" s="241" t="s">
        <v>1180</v>
      </c>
      <c r="H624" s="284" t="s">
        <v>984</v>
      </c>
      <c r="I624" s="284" t="s">
        <v>985</v>
      </c>
      <c r="J624" s="253">
        <v>5</v>
      </c>
      <c r="K624" s="376" t="s">
        <v>1175</v>
      </c>
    </row>
    <row r="625" spans="1:11" ht="16.25" customHeight="1">
      <c r="A625" s="285" t="s">
        <v>977</v>
      </c>
      <c r="B625" s="286"/>
      <c r="C625" s="287"/>
      <c r="D625" s="287"/>
      <c r="E625" s="256">
        <v>350204</v>
      </c>
      <c r="F625" s="257"/>
      <c r="G625" s="233" t="s">
        <v>1178</v>
      </c>
      <c r="H625" s="288" t="s">
        <v>1737</v>
      </c>
      <c r="I625" s="288" t="s">
        <v>1738</v>
      </c>
      <c r="J625" s="258">
        <v>21</v>
      </c>
      <c r="K625" s="376" t="s">
        <v>1175</v>
      </c>
    </row>
    <row r="626" spans="1:11" ht="16.25" customHeight="1">
      <c r="A626" s="285" t="s">
        <v>977</v>
      </c>
      <c r="B626" s="286"/>
      <c r="C626" s="287"/>
      <c r="D626" s="287"/>
      <c r="E626" s="256">
        <v>350205</v>
      </c>
      <c r="F626" s="257"/>
      <c r="G626" s="233" t="s">
        <v>1179</v>
      </c>
      <c r="H626" s="288" t="s">
        <v>1739</v>
      </c>
      <c r="I626" s="288" t="s">
        <v>1740</v>
      </c>
      <c r="J626" s="258">
        <v>11</v>
      </c>
      <c r="K626" s="376" t="s">
        <v>1175</v>
      </c>
    </row>
    <row r="627" spans="1:11" ht="16.25" customHeight="1">
      <c r="A627" s="281" t="s">
        <v>986</v>
      </c>
      <c r="B627" s="282"/>
      <c r="C627" s="283"/>
      <c r="D627" s="283"/>
      <c r="E627" s="251">
        <v>350401</v>
      </c>
      <c r="F627" s="252"/>
      <c r="G627" s="241" t="s">
        <v>1181</v>
      </c>
      <c r="H627" s="284" t="s">
        <v>988</v>
      </c>
      <c r="I627" s="284" t="s">
        <v>989</v>
      </c>
      <c r="J627" s="253">
        <v>19</v>
      </c>
      <c r="K627" s="376" t="s">
        <v>1175</v>
      </c>
    </row>
    <row r="628" spans="1:11" ht="16.25" customHeight="1">
      <c r="A628" s="281" t="s">
        <v>986</v>
      </c>
      <c r="B628" s="282"/>
      <c r="C628" s="283"/>
      <c r="D628" s="283"/>
      <c r="E628" s="251">
        <v>350402</v>
      </c>
      <c r="F628" s="252"/>
      <c r="G628" s="241" t="s">
        <v>1182</v>
      </c>
      <c r="H628" s="284" t="s">
        <v>991</v>
      </c>
      <c r="I628" s="284" t="s">
        <v>992</v>
      </c>
      <c r="J628" s="253">
        <v>9</v>
      </c>
      <c r="K628" s="376" t="s">
        <v>1175</v>
      </c>
    </row>
    <row r="629" spans="1:11" ht="16.25" customHeight="1">
      <c r="A629" s="281" t="s">
        <v>986</v>
      </c>
      <c r="B629" s="282"/>
      <c r="C629" s="283"/>
      <c r="D629" s="283"/>
      <c r="E629" s="251">
        <v>350403</v>
      </c>
      <c r="F629" s="252"/>
      <c r="G629" s="241" t="s">
        <v>1183</v>
      </c>
      <c r="H629" s="284" t="s">
        <v>994</v>
      </c>
      <c r="I629" s="284" t="s">
        <v>995</v>
      </c>
      <c r="J629" s="253">
        <v>5</v>
      </c>
      <c r="K629" s="376" t="s">
        <v>1175</v>
      </c>
    </row>
    <row r="630" spans="1:11" ht="16.25" customHeight="1">
      <c r="A630" s="285" t="s">
        <v>986</v>
      </c>
      <c r="B630" s="286"/>
      <c r="C630" s="287"/>
      <c r="D630" s="287"/>
      <c r="E630" s="256">
        <v>350404</v>
      </c>
      <c r="F630" s="257"/>
      <c r="G630" s="233" t="s">
        <v>1181</v>
      </c>
      <c r="H630" s="288" t="s">
        <v>1741</v>
      </c>
      <c r="I630" s="288" t="s">
        <v>1742</v>
      </c>
      <c r="J630" s="258">
        <v>21</v>
      </c>
      <c r="K630" s="376" t="s">
        <v>1175</v>
      </c>
    </row>
    <row r="631" spans="1:11" ht="16.25" customHeight="1">
      <c r="A631" s="285" t="s">
        <v>986</v>
      </c>
      <c r="B631" s="286"/>
      <c r="C631" s="287"/>
      <c r="D631" s="287"/>
      <c r="E631" s="256">
        <v>350405</v>
      </c>
      <c r="F631" s="257"/>
      <c r="G631" s="233" t="s">
        <v>1182</v>
      </c>
      <c r="H631" s="288" t="s">
        <v>1743</v>
      </c>
      <c r="I631" s="288" t="s">
        <v>1744</v>
      </c>
      <c r="J631" s="258">
        <v>11</v>
      </c>
      <c r="K631" s="376" t="s">
        <v>1175</v>
      </c>
    </row>
    <row r="632" spans="1:11" ht="16.25" customHeight="1">
      <c r="A632" s="281" t="s">
        <v>996</v>
      </c>
      <c r="B632" s="282"/>
      <c r="C632" s="283"/>
      <c r="D632" s="283"/>
      <c r="E632" s="251">
        <v>350501</v>
      </c>
      <c r="F632" s="252"/>
      <c r="G632" s="241" t="s">
        <v>1184</v>
      </c>
      <c r="H632" s="284" t="s">
        <v>1745</v>
      </c>
      <c r="I632" s="284" t="s">
        <v>1746</v>
      </c>
      <c r="J632" s="253">
        <v>19</v>
      </c>
      <c r="K632" s="376" t="s">
        <v>1175</v>
      </c>
    </row>
    <row r="633" spans="1:11" ht="16.25" customHeight="1">
      <c r="A633" s="281" t="s">
        <v>996</v>
      </c>
      <c r="B633" s="282"/>
      <c r="C633" s="283"/>
      <c r="D633" s="283"/>
      <c r="E633" s="251">
        <v>350502</v>
      </c>
      <c r="F633" s="252"/>
      <c r="G633" s="241" t="s">
        <v>1185</v>
      </c>
      <c r="H633" s="284" t="s">
        <v>1747</v>
      </c>
      <c r="I633" s="284" t="s">
        <v>1748</v>
      </c>
      <c r="J633" s="253">
        <v>9</v>
      </c>
      <c r="K633" s="376" t="s">
        <v>1175</v>
      </c>
    </row>
    <row r="634" spans="1:11" ht="16.25" customHeight="1">
      <c r="A634" s="281" t="s">
        <v>996</v>
      </c>
      <c r="B634" s="282"/>
      <c r="C634" s="283"/>
      <c r="D634" s="283"/>
      <c r="E634" s="251">
        <v>350503</v>
      </c>
      <c r="F634" s="252"/>
      <c r="G634" s="241" t="s">
        <v>1186</v>
      </c>
      <c r="H634" s="284" t="s">
        <v>1749</v>
      </c>
      <c r="I634" s="284" t="s">
        <v>1750</v>
      </c>
      <c r="J634" s="253">
        <v>5</v>
      </c>
      <c r="K634" s="376" t="s">
        <v>1175</v>
      </c>
    </row>
    <row r="635" spans="1:11" ht="16.25" customHeight="1">
      <c r="A635" s="285" t="s">
        <v>996</v>
      </c>
      <c r="B635" s="286"/>
      <c r="C635" s="287"/>
      <c r="D635" s="287"/>
      <c r="E635" s="256">
        <v>350504</v>
      </c>
      <c r="F635" s="257"/>
      <c r="G635" s="233" t="s">
        <v>1184</v>
      </c>
      <c r="H635" s="289" t="s">
        <v>1751</v>
      </c>
      <c r="I635" s="289" t="s">
        <v>1752</v>
      </c>
      <c r="J635" s="258">
        <v>21</v>
      </c>
      <c r="K635" s="376" t="s">
        <v>1175</v>
      </c>
    </row>
    <row r="636" spans="1:11" ht="16.25" customHeight="1">
      <c r="A636" s="285" t="s">
        <v>996</v>
      </c>
      <c r="B636" s="286"/>
      <c r="C636" s="287"/>
      <c r="D636" s="287"/>
      <c r="E636" s="256">
        <v>350505</v>
      </c>
      <c r="F636" s="257"/>
      <c r="G636" s="233" t="s">
        <v>1185</v>
      </c>
      <c r="H636" s="289" t="s">
        <v>1753</v>
      </c>
      <c r="I636" s="289" t="s">
        <v>1754</v>
      </c>
      <c r="J636" s="258">
        <v>11</v>
      </c>
      <c r="K636" s="376" t="s">
        <v>1175</v>
      </c>
    </row>
    <row r="637" spans="1:11" ht="16.25" customHeight="1">
      <c r="A637" s="281" t="s">
        <v>996</v>
      </c>
      <c r="B637" s="282"/>
      <c r="C637" s="283"/>
      <c r="D637" s="283"/>
      <c r="E637" s="251">
        <v>350601</v>
      </c>
      <c r="F637" s="252"/>
      <c r="G637" s="241" t="s">
        <v>1187</v>
      </c>
      <c r="H637" s="284" t="s">
        <v>1001</v>
      </c>
      <c r="I637" s="284" t="s">
        <v>1002</v>
      </c>
      <c r="J637" s="253">
        <v>19</v>
      </c>
      <c r="K637" s="376" t="s">
        <v>1175</v>
      </c>
    </row>
    <row r="638" spans="1:11" ht="16.25" customHeight="1">
      <c r="A638" s="281" t="s">
        <v>996</v>
      </c>
      <c r="B638" s="282"/>
      <c r="C638" s="283"/>
      <c r="D638" s="283"/>
      <c r="E638" s="251">
        <v>350602</v>
      </c>
      <c r="F638" s="252"/>
      <c r="G638" s="241" t="s">
        <v>1188</v>
      </c>
      <c r="H638" s="284" t="s">
        <v>1004</v>
      </c>
      <c r="I638" s="284" t="s">
        <v>1005</v>
      </c>
      <c r="J638" s="253">
        <v>9</v>
      </c>
      <c r="K638" s="376" t="s">
        <v>1175</v>
      </c>
    </row>
    <row r="639" spans="1:11" ht="16.25" customHeight="1">
      <c r="A639" s="281" t="s">
        <v>996</v>
      </c>
      <c r="B639" s="282"/>
      <c r="C639" s="283"/>
      <c r="D639" s="283"/>
      <c r="E639" s="251">
        <v>350603</v>
      </c>
      <c r="F639" s="252"/>
      <c r="G639" s="241" t="s">
        <v>1189</v>
      </c>
      <c r="H639" s="284" t="s">
        <v>1007</v>
      </c>
      <c r="I639" s="284" t="s">
        <v>1008</v>
      </c>
      <c r="J639" s="241">
        <v>5</v>
      </c>
      <c r="K639" s="376" t="s">
        <v>1175</v>
      </c>
    </row>
    <row r="640" spans="1:11" ht="16.25" customHeight="1">
      <c r="A640" s="285" t="s">
        <v>996</v>
      </c>
      <c r="B640" s="286"/>
      <c r="C640" s="287"/>
      <c r="D640" s="287"/>
      <c r="E640" s="256">
        <v>350604</v>
      </c>
      <c r="F640" s="257"/>
      <c r="G640" s="233" t="s">
        <v>1187</v>
      </c>
      <c r="H640" s="288" t="s">
        <v>1755</v>
      </c>
      <c r="I640" s="288" t="s">
        <v>1756</v>
      </c>
      <c r="J640" s="258">
        <v>21</v>
      </c>
      <c r="K640" s="376" t="s">
        <v>1175</v>
      </c>
    </row>
    <row r="641" spans="1:11" ht="16.25" customHeight="1">
      <c r="A641" s="285" t="s">
        <v>996</v>
      </c>
      <c r="B641" s="286"/>
      <c r="C641" s="287"/>
      <c r="D641" s="287"/>
      <c r="E641" s="256">
        <v>350605</v>
      </c>
      <c r="F641" s="257"/>
      <c r="G641" s="233" t="s">
        <v>1188</v>
      </c>
      <c r="H641" s="288" t="s">
        <v>1757</v>
      </c>
      <c r="I641" s="288" t="s">
        <v>1758</v>
      </c>
      <c r="J641" s="258">
        <v>11</v>
      </c>
      <c r="K641" s="376" t="s">
        <v>1175</v>
      </c>
    </row>
    <row r="642" spans="1:11" ht="16.25" customHeight="1">
      <c r="A642" s="281" t="s">
        <v>1009</v>
      </c>
      <c r="B642" s="282"/>
      <c r="C642" s="283"/>
      <c r="D642" s="283"/>
      <c r="E642" s="251">
        <v>350701</v>
      </c>
      <c r="F642" s="252"/>
      <c r="G642" s="241" t="s">
        <v>1190</v>
      </c>
      <c r="H642" s="284" t="s">
        <v>1011</v>
      </c>
      <c r="I642" s="284" t="s">
        <v>1012</v>
      </c>
      <c r="J642" s="241">
        <v>19</v>
      </c>
      <c r="K642" s="376" t="s">
        <v>1175</v>
      </c>
    </row>
    <row r="643" spans="1:11" ht="16.25" customHeight="1">
      <c r="A643" s="281" t="s">
        <v>1009</v>
      </c>
      <c r="B643" s="282"/>
      <c r="C643" s="283"/>
      <c r="D643" s="283"/>
      <c r="E643" s="251">
        <v>350702</v>
      </c>
      <c r="F643" s="252"/>
      <c r="G643" s="241" t="s">
        <v>1191</v>
      </c>
      <c r="H643" s="284" t="s">
        <v>1014</v>
      </c>
      <c r="I643" s="284" t="s">
        <v>1015</v>
      </c>
      <c r="J643" s="241">
        <v>9</v>
      </c>
      <c r="K643" s="376" t="s">
        <v>1175</v>
      </c>
    </row>
    <row r="644" spans="1:11" ht="16.25" customHeight="1">
      <c r="A644" s="281" t="s">
        <v>1009</v>
      </c>
      <c r="B644" s="282"/>
      <c r="C644" s="283"/>
      <c r="D644" s="283"/>
      <c r="E644" s="251">
        <v>350703</v>
      </c>
      <c r="F644" s="252"/>
      <c r="G644" s="241" t="s">
        <v>1192</v>
      </c>
      <c r="H644" s="284" t="s">
        <v>1017</v>
      </c>
      <c r="I644" s="284" t="s">
        <v>1018</v>
      </c>
      <c r="J644" s="241">
        <v>5</v>
      </c>
      <c r="K644" s="376" t="s">
        <v>1175</v>
      </c>
    </row>
    <row r="645" spans="1:11" ht="16.25" customHeight="1">
      <c r="A645" s="285" t="s">
        <v>1009</v>
      </c>
      <c r="B645" s="286"/>
      <c r="C645" s="287"/>
      <c r="D645" s="287"/>
      <c r="E645" s="256">
        <v>350704</v>
      </c>
      <c r="F645" s="257"/>
      <c r="G645" s="233" t="s">
        <v>1190</v>
      </c>
      <c r="H645" s="288" t="s">
        <v>1759</v>
      </c>
      <c r="I645" s="288" t="s">
        <v>1760</v>
      </c>
      <c r="J645" s="233">
        <v>21</v>
      </c>
      <c r="K645" s="376" t="s">
        <v>1175</v>
      </c>
    </row>
    <row r="646" spans="1:11" ht="16.25" customHeight="1">
      <c r="A646" s="285" t="s">
        <v>1009</v>
      </c>
      <c r="B646" s="286"/>
      <c r="C646" s="287"/>
      <c r="D646" s="287"/>
      <c r="E646" s="256">
        <v>350705</v>
      </c>
      <c r="F646" s="257"/>
      <c r="G646" s="233" t="s">
        <v>1191</v>
      </c>
      <c r="H646" s="288" t="s">
        <v>1761</v>
      </c>
      <c r="I646" s="288" t="s">
        <v>1762</v>
      </c>
      <c r="J646" s="233">
        <v>11</v>
      </c>
      <c r="K646" s="376" t="s">
        <v>1175</v>
      </c>
    </row>
    <row r="647" spans="1:11" ht="16.25" customHeight="1">
      <c r="A647" s="281" t="s">
        <v>1019</v>
      </c>
      <c r="B647" s="282"/>
      <c r="C647" s="283"/>
      <c r="D647" s="283"/>
      <c r="E647" s="251">
        <v>350801</v>
      </c>
      <c r="F647" s="252"/>
      <c r="G647" s="241" t="s">
        <v>1193</v>
      </c>
      <c r="H647" s="284" t="s">
        <v>232</v>
      </c>
      <c r="I647" s="284" t="s">
        <v>1021</v>
      </c>
      <c r="J647" s="241">
        <v>19</v>
      </c>
      <c r="K647" s="376" t="s">
        <v>1175</v>
      </c>
    </row>
    <row r="648" spans="1:11" ht="16.25" customHeight="1">
      <c r="A648" s="281" t="s">
        <v>1019</v>
      </c>
      <c r="B648" s="282"/>
      <c r="C648" s="283"/>
      <c r="D648" s="283"/>
      <c r="E648" s="251">
        <v>350802</v>
      </c>
      <c r="F648" s="252"/>
      <c r="G648" s="241" t="s">
        <v>1194</v>
      </c>
      <c r="H648" s="284" t="s">
        <v>1023</v>
      </c>
      <c r="I648" s="284" t="s">
        <v>1024</v>
      </c>
      <c r="J648" s="241">
        <v>9</v>
      </c>
      <c r="K648" s="376" t="s">
        <v>1175</v>
      </c>
    </row>
    <row r="649" spans="1:11" ht="16.25" customHeight="1">
      <c r="A649" s="281" t="s">
        <v>1019</v>
      </c>
      <c r="B649" s="282"/>
      <c r="C649" s="283"/>
      <c r="D649" s="283"/>
      <c r="E649" s="251">
        <v>350803</v>
      </c>
      <c r="F649" s="252"/>
      <c r="G649" s="241" t="s">
        <v>1195</v>
      </c>
      <c r="H649" s="284" t="s">
        <v>1026</v>
      </c>
      <c r="I649" s="284" t="s">
        <v>1027</v>
      </c>
      <c r="J649" s="241">
        <v>5</v>
      </c>
      <c r="K649" s="376" t="s">
        <v>1175</v>
      </c>
    </row>
    <row r="650" spans="1:11" ht="16.25" customHeight="1">
      <c r="A650" s="285" t="s">
        <v>1019</v>
      </c>
      <c r="B650" s="286"/>
      <c r="C650" s="287"/>
      <c r="D650" s="287"/>
      <c r="E650" s="256">
        <v>350804</v>
      </c>
      <c r="F650" s="257"/>
      <c r="G650" s="233" t="s">
        <v>1193</v>
      </c>
      <c r="H650" s="288" t="s">
        <v>1763</v>
      </c>
      <c r="I650" s="288" t="s">
        <v>1764</v>
      </c>
      <c r="J650" s="233">
        <v>21</v>
      </c>
      <c r="K650" s="376" t="s">
        <v>1175</v>
      </c>
    </row>
    <row r="651" spans="1:11" ht="16.25" customHeight="1">
      <c r="A651" s="285" t="s">
        <v>1019</v>
      </c>
      <c r="B651" s="286"/>
      <c r="C651" s="287"/>
      <c r="D651" s="287"/>
      <c r="E651" s="256">
        <v>350805</v>
      </c>
      <c r="F651" s="257"/>
      <c r="G651" s="233" t="s">
        <v>1194</v>
      </c>
      <c r="H651" s="288" t="s">
        <v>1765</v>
      </c>
      <c r="I651" s="288" t="s">
        <v>1766</v>
      </c>
      <c r="J651" s="233">
        <v>11</v>
      </c>
      <c r="K651" s="376" t="s">
        <v>1175</v>
      </c>
    </row>
    <row r="652" spans="1:11" ht="16.25" customHeight="1">
      <c r="A652" s="281" t="s">
        <v>1039</v>
      </c>
      <c r="B652" s="282"/>
      <c r="C652" s="283"/>
      <c r="D652" s="283"/>
      <c r="E652" s="251">
        <v>350901</v>
      </c>
      <c r="F652" s="252"/>
      <c r="G652" s="241" t="s">
        <v>1196</v>
      </c>
      <c r="H652" s="284" t="s">
        <v>1034</v>
      </c>
      <c r="I652" s="284" t="s">
        <v>1035</v>
      </c>
      <c r="J652" s="241">
        <v>19</v>
      </c>
      <c r="K652" s="376" t="s">
        <v>1175</v>
      </c>
    </row>
    <row r="653" spans="1:11" ht="16.25" customHeight="1">
      <c r="A653" s="281" t="s">
        <v>1767</v>
      </c>
      <c r="B653" s="282"/>
      <c r="C653" s="283"/>
      <c r="D653" s="283"/>
      <c r="E653" s="251">
        <v>350902</v>
      </c>
      <c r="F653" s="252"/>
      <c r="G653" s="241" t="s">
        <v>1197</v>
      </c>
      <c r="H653" s="284" t="s">
        <v>233</v>
      </c>
      <c r="I653" s="284" t="s">
        <v>1038</v>
      </c>
      <c r="J653" s="241">
        <v>9</v>
      </c>
      <c r="K653" s="376" t="s">
        <v>1175</v>
      </c>
    </row>
    <row r="654" spans="1:11" ht="16.25" customHeight="1">
      <c r="A654" s="281" t="s">
        <v>1768</v>
      </c>
      <c r="B654" s="282"/>
      <c r="C654" s="283"/>
      <c r="D654" s="283"/>
      <c r="E654" s="251">
        <v>350903</v>
      </c>
      <c r="F654" s="252"/>
      <c r="G654" s="241" t="s">
        <v>1198</v>
      </c>
      <c r="H654" s="284" t="s">
        <v>1041</v>
      </c>
      <c r="I654" s="284" t="s">
        <v>1042</v>
      </c>
      <c r="J654" s="241">
        <v>5</v>
      </c>
      <c r="K654" s="376" t="s">
        <v>1175</v>
      </c>
    </row>
    <row r="655" spans="1:11" ht="16.25" customHeight="1">
      <c r="A655" s="281" t="s">
        <v>1039</v>
      </c>
      <c r="B655" s="282"/>
      <c r="C655" s="283"/>
      <c r="D655" s="283"/>
      <c r="E655" s="251">
        <v>350904</v>
      </c>
      <c r="F655" s="252"/>
      <c r="G655" s="241"/>
      <c r="H655" s="284" t="s">
        <v>1031</v>
      </c>
      <c r="I655" s="284" t="s">
        <v>1032</v>
      </c>
      <c r="J655" s="241">
        <v>20</v>
      </c>
      <c r="K655" s="376" t="s">
        <v>1175</v>
      </c>
    </row>
    <row r="656" spans="1:11" ht="16.25" customHeight="1">
      <c r="A656" s="281" t="s">
        <v>1039</v>
      </c>
      <c r="B656" s="282"/>
      <c r="C656" s="283"/>
      <c r="D656" s="283"/>
      <c r="E656" s="251">
        <v>350905</v>
      </c>
      <c r="F656" s="252"/>
      <c r="G656" s="241"/>
      <c r="H656" s="284" t="s">
        <v>1029</v>
      </c>
      <c r="I656" s="284" t="s">
        <v>1030</v>
      </c>
      <c r="J656" s="241">
        <v>24</v>
      </c>
      <c r="K656" s="376" t="s">
        <v>1175</v>
      </c>
    </row>
    <row r="657" spans="1:11" ht="16.25" customHeight="1">
      <c r="A657" s="285" t="s">
        <v>1028</v>
      </c>
      <c r="B657" s="286"/>
      <c r="C657" s="287"/>
      <c r="D657" s="287"/>
      <c r="E657" s="256">
        <v>350906</v>
      </c>
      <c r="F657" s="257"/>
      <c r="G657" s="233" t="s">
        <v>1196</v>
      </c>
      <c r="H657" s="288" t="s">
        <v>1806</v>
      </c>
      <c r="I657" s="288" t="s">
        <v>1770</v>
      </c>
      <c r="J657" s="233">
        <v>21</v>
      </c>
      <c r="K657" s="376" t="s">
        <v>1175</v>
      </c>
    </row>
    <row r="658" spans="1:11" ht="16.25" customHeight="1">
      <c r="A658" s="285" t="s">
        <v>1036</v>
      </c>
      <c r="B658" s="286"/>
      <c r="C658" s="287"/>
      <c r="D658" s="287"/>
      <c r="E658" s="256">
        <v>350907</v>
      </c>
      <c r="F658" s="257"/>
      <c r="G658" s="233" t="s">
        <v>1197</v>
      </c>
      <c r="H658" s="288" t="s">
        <v>1807</v>
      </c>
      <c r="I658" s="288" t="s">
        <v>1772</v>
      </c>
      <c r="J658" s="233">
        <v>11</v>
      </c>
      <c r="K658" s="376" t="s">
        <v>1175</v>
      </c>
    </row>
    <row r="659" spans="1:11" ht="16.25" customHeight="1">
      <c r="A659" s="281">
        <v>24.1</v>
      </c>
      <c r="B659" s="282"/>
      <c r="C659" s="294"/>
      <c r="D659" s="294"/>
      <c r="E659" s="261">
        <v>351101</v>
      </c>
      <c r="F659" s="252"/>
      <c r="G659" s="241" t="s">
        <v>1199</v>
      </c>
      <c r="H659" s="284" t="s">
        <v>1773</v>
      </c>
      <c r="I659" s="284" t="s">
        <v>1774</v>
      </c>
      <c r="J659" s="241">
        <v>19</v>
      </c>
      <c r="K659" s="376" t="s">
        <v>1175</v>
      </c>
    </row>
    <row r="660" spans="1:11" ht="16.25" customHeight="1">
      <c r="A660" s="281">
        <v>25.1</v>
      </c>
      <c r="B660" s="282"/>
      <c r="C660" s="294"/>
      <c r="D660" s="294"/>
      <c r="E660" s="261">
        <v>351102</v>
      </c>
      <c r="F660" s="252"/>
      <c r="G660" s="241" t="s">
        <v>1200</v>
      </c>
      <c r="H660" s="284" t="s">
        <v>1775</v>
      </c>
      <c r="I660" s="284" t="s">
        <v>1776</v>
      </c>
      <c r="J660" s="241">
        <v>9</v>
      </c>
      <c r="K660" s="376" t="s">
        <v>1175</v>
      </c>
    </row>
    <row r="661" spans="1:11" ht="16.25" customHeight="1">
      <c r="A661" s="281">
        <v>26</v>
      </c>
      <c r="B661" s="282"/>
      <c r="C661" s="283"/>
      <c r="D661" s="283"/>
      <c r="E661" s="251">
        <v>351103</v>
      </c>
      <c r="F661" s="252"/>
      <c r="G661" s="241" t="s">
        <v>1201</v>
      </c>
      <c r="H661" s="284" t="s">
        <v>1777</v>
      </c>
      <c r="I661" s="284" t="s">
        <v>1778</v>
      </c>
      <c r="J661" s="241">
        <v>5</v>
      </c>
      <c r="K661" s="376" t="s">
        <v>1175</v>
      </c>
    </row>
    <row r="662" spans="1:11" ht="16.25" customHeight="1">
      <c r="A662" s="285">
        <v>24</v>
      </c>
      <c r="B662" s="286"/>
      <c r="C662" s="295"/>
      <c r="D662" s="295"/>
      <c r="E662" s="268">
        <v>351104</v>
      </c>
      <c r="F662" s="257"/>
      <c r="G662" s="233" t="s">
        <v>1199</v>
      </c>
      <c r="H662" s="289" t="s">
        <v>1779</v>
      </c>
      <c r="I662" s="289" t="s">
        <v>1780</v>
      </c>
      <c r="J662" s="233">
        <v>21</v>
      </c>
      <c r="K662" s="376" t="s">
        <v>1175</v>
      </c>
    </row>
    <row r="663" spans="1:11" ht="16.25" customHeight="1" thickBot="1">
      <c r="A663" s="285">
        <v>25</v>
      </c>
      <c r="B663" s="286"/>
      <c r="C663" s="296"/>
      <c r="D663" s="296"/>
      <c r="E663" s="270">
        <v>351105</v>
      </c>
      <c r="F663" s="257"/>
      <c r="G663" s="233" t="s">
        <v>1200</v>
      </c>
      <c r="H663" s="289" t="s">
        <v>1808</v>
      </c>
      <c r="I663" s="289" t="s">
        <v>1782</v>
      </c>
      <c r="J663" s="233">
        <v>11</v>
      </c>
      <c r="K663" s="376" t="s">
        <v>1175</v>
      </c>
    </row>
    <row r="664" spans="1:11" ht="16.25" customHeight="1" thickTop="1">
      <c r="A664" s="281">
        <v>24.1</v>
      </c>
      <c r="B664" s="282"/>
      <c r="C664" s="283"/>
      <c r="D664" s="283"/>
      <c r="E664" s="251">
        <v>351201</v>
      </c>
      <c r="F664" s="252"/>
      <c r="G664" s="241" t="s">
        <v>1202</v>
      </c>
      <c r="H664" s="284" t="s">
        <v>1047</v>
      </c>
      <c r="I664" s="284" t="s">
        <v>1048</v>
      </c>
      <c r="J664" s="241">
        <v>19</v>
      </c>
      <c r="K664" s="376" t="s">
        <v>1175</v>
      </c>
    </row>
    <row r="665" spans="1:11" ht="16.25" customHeight="1">
      <c r="A665" s="281">
        <v>25.1</v>
      </c>
      <c r="B665" s="282"/>
      <c r="C665" s="283"/>
      <c r="D665" s="283"/>
      <c r="E665" s="251">
        <v>351202</v>
      </c>
      <c r="F665" s="252"/>
      <c r="G665" s="241" t="s">
        <v>1203</v>
      </c>
      <c r="H665" s="284" t="s">
        <v>1050</v>
      </c>
      <c r="I665" s="284" t="s">
        <v>1051</v>
      </c>
      <c r="J665" s="241">
        <v>9</v>
      </c>
      <c r="K665" s="376" t="s">
        <v>1175</v>
      </c>
    </row>
    <row r="666" spans="1:11" ht="16.25" customHeight="1">
      <c r="A666" s="281">
        <v>26</v>
      </c>
      <c r="B666" s="282"/>
      <c r="C666" s="283"/>
      <c r="D666" s="283"/>
      <c r="E666" s="251">
        <v>351203</v>
      </c>
      <c r="F666" s="252"/>
      <c r="G666" s="241" t="s">
        <v>1204</v>
      </c>
      <c r="H666" s="284" t="s">
        <v>1053</v>
      </c>
      <c r="I666" s="284" t="s">
        <v>1054</v>
      </c>
      <c r="J666" s="241">
        <v>5</v>
      </c>
      <c r="K666" s="376" t="s">
        <v>1175</v>
      </c>
    </row>
    <row r="667" spans="1:11" ht="16.25" customHeight="1">
      <c r="A667" s="285">
        <v>24</v>
      </c>
      <c r="B667" s="286"/>
      <c r="C667" s="287"/>
      <c r="D667" s="287"/>
      <c r="E667" s="256">
        <v>351204</v>
      </c>
      <c r="F667" s="257"/>
      <c r="G667" s="233" t="s">
        <v>1202</v>
      </c>
      <c r="H667" s="288" t="s">
        <v>1783</v>
      </c>
      <c r="I667" s="288" t="s">
        <v>1784</v>
      </c>
      <c r="J667" s="233">
        <v>21</v>
      </c>
      <c r="K667" s="376" t="s">
        <v>1175</v>
      </c>
    </row>
    <row r="668" spans="1:11" ht="16.25" customHeight="1">
      <c r="A668" s="285">
        <v>25</v>
      </c>
      <c r="B668" s="286"/>
      <c r="C668" s="287"/>
      <c r="D668" s="287"/>
      <c r="E668" s="256">
        <v>351205</v>
      </c>
      <c r="F668" s="257"/>
      <c r="G668" s="233" t="s">
        <v>1203</v>
      </c>
      <c r="H668" s="288" t="s">
        <v>1785</v>
      </c>
      <c r="I668" s="288" t="s">
        <v>1786</v>
      </c>
      <c r="J668" s="233">
        <v>11</v>
      </c>
      <c r="K668" s="376" t="s">
        <v>1175</v>
      </c>
    </row>
    <row r="669" spans="1:11" ht="16.25" customHeight="1">
      <c r="A669" s="277"/>
      <c r="B669" s="290"/>
      <c r="C669" s="291"/>
      <c r="D669" s="291"/>
      <c r="E669" s="251">
        <v>351301</v>
      </c>
      <c r="F669" s="252"/>
      <c r="G669" s="241" t="s">
        <v>1211</v>
      </c>
      <c r="H669" s="284" t="s">
        <v>1787</v>
      </c>
      <c r="I669" s="284" t="s">
        <v>1098</v>
      </c>
      <c r="J669" s="241">
        <v>19</v>
      </c>
      <c r="K669" s="376" t="s">
        <v>1175</v>
      </c>
    </row>
    <row r="670" spans="1:11" ht="16.25" customHeight="1">
      <c r="A670" s="277"/>
      <c r="B670" s="290"/>
      <c r="C670" s="291"/>
      <c r="D670" s="291"/>
      <c r="E670" s="251">
        <v>351302</v>
      </c>
      <c r="F670" s="252"/>
      <c r="G670" s="241" t="s">
        <v>1212</v>
      </c>
      <c r="H670" s="284" t="s">
        <v>1788</v>
      </c>
      <c r="I670" s="284" t="s">
        <v>1100</v>
      </c>
      <c r="J670" s="241">
        <v>9</v>
      </c>
      <c r="K670" s="376" t="s">
        <v>1175</v>
      </c>
    </row>
    <row r="671" spans="1:11" ht="16.25" customHeight="1">
      <c r="A671" s="277"/>
      <c r="B671" s="290"/>
      <c r="C671" s="291"/>
      <c r="D671" s="291"/>
      <c r="E671" s="251">
        <v>351303</v>
      </c>
      <c r="F671" s="252"/>
      <c r="G671" s="241" t="s">
        <v>1213</v>
      </c>
      <c r="H671" s="284" t="s">
        <v>1789</v>
      </c>
      <c r="I671" s="284" t="s">
        <v>1102</v>
      </c>
      <c r="J671" s="241">
        <v>5</v>
      </c>
      <c r="K671" s="376" t="s">
        <v>1175</v>
      </c>
    </row>
    <row r="672" spans="1:11" ht="16.25" customHeight="1">
      <c r="A672" s="277"/>
      <c r="B672" s="290"/>
      <c r="C672" s="291"/>
      <c r="D672" s="291"/>
      <c r="E672" s="251">
        <v>351304</v>
      </c>
      <c r="F672" s="252" t="s">
        <v>864</v>
      </c>
      <c r="G672" s="241" t="s">
        <v>1124</v>
      </c>
      <c r="H672" s="284" t="s">
        <v>1104</v>
      </c>
      <c r="I672" s="284" t="s">
        <v>1105</v>
      </c>
      <c r="J672" s="241">
        <v>0</v>
      </c>
      <c r="K672" s="376" t="s">
        <v>1175</v>
      </c>
    </row>
    <row r="673" spans="1:11" ht="16.25" customHeight="1">
      <c r="A673" s="285"/>
      <c r="B673" s="292"/>
      <c r="C673" s="293"/>
      <c r="D673" s="293"/>
      <c r="E673" s="256">
        <v>351305</v>
      </c>
      <c r="F673" s="302"/>
      <c r="G673" s="233" t="s">
        <v>1211</v>
      </c>
      <c r="H673" s="305" t="s">
        <v>1790</v>
      </c>
      <c r="I673" s="305" t="s">
        <v>1791</v>
      </c>
      <c r="J673" s="233">
        <v>21</v>
      </c>
      <c r="K673" s="376" t="s">
        <v>1175</v>
      </c>
    </row>
    <row r="674" spans="1:11" ht="16.25" customHeight="1">
      <c r="A674" s="285"/>
      <c r="B674" s="292"/>
      <c r="C674" s="293"/>
      <c r="D674" s="293"/>
      <c r="E674" s="256">
        <v>351306</v>
      </c>
      <c r="F674" s="302"/>
      <c r="G674" s="233" t="s">
        <v>1212</v>
      </c>
      <c r="H674" s="305" t="s">
        <v>1792</v>
      </c>
      <c r="I674" s="305" t="s">
        <v>1793</v>
      </c>
      <c r="J674" s="233">
        <v>11</v>
      </c>
      <c r="K674" s="376" t="s">
        <v>1175</v>
      </c>
    </row>
    <row r="675" spans="1:11" ht="16.25" customHeight="1">
      <c r="A675" s="277"/>
      <c r="B675" s="282">
        <v>1</v>
      </c>
      <c r="C675" s="283"/>
      <c r="D675" s="283"/>
      <c r="E675" s="251">
        <v>356301</v>
      </c>
      <c r="F675" s="252" t="s">
        <v>864</v>
      </c>
      <c r="G675" s="241" t="s">
        <v>1124</v>
      </c>
      <c r="H675" s="284" t="s">
        <v>1107</v>
      </c>
      <c r="I675" s="284" t="s">
        <v>1108</v>
      </c>
      <c r="J675" s="241">
        <v>19</v>
      </c>
      <c r="K675" s="376" t="s">
        <v>1175</v>
      </c>
    </row>
    <row r="676" spans="1:11" ht="16.25" customHeight="1">
      <c r="A676" s="277"/>
      <c r="B676" s="282">
        <v>2</v>
      </c>
      <c r="C676" s="283"/>
      <c r="D676" s="283"/>
      <c r="E676" s="251">
        <v>356302</v>
      </c>
      <c r="F676" s="252" t="s">
        <v>864</v>
      </c>
      <c r="G676" s="241" t="s">
        <v>1124</v>
      </c>
      <c r="H676" s="284" t="s">
        <v>1110</v>
      </c>
      <c r="I676" s="284" t="s">
        <v>1111</v>
      </c>
      <c r="J676" s="241">
        <v>19</v>
      </c>
      <c r="K676" s="376" t="s">
        <v>1175</v>
      </c>
    </row>
    <row r="677" spans="1:11" ht="16.25" customHeight="1">
      <c r="A677" s="277"/>
      <c r="B677" s="282">
        <v>3</v>
      </c>
      <c r="C677" s="283"/>
      <c r="D677" s="283"/>
      <c r="E677" s="251">
        <v>356303</v>
      </c>
      <c r="F677" s="252" t="s">
        <v>864</v>
      </c>
      <c r="G677" s="241" t="s">
        <v>1124</v>
      </c>
      <c r="H677" s="284" t="s">
        <v>1113</v>
      </c>
      <c r="I677" s="284" t="s">
        <v>1114</v>
      </c>
      <c r="J677" s="241">
        <v>19</v>
      </c>
      <c r="K677" s="376" t="s">
        <v>1175</v>
      </c>
    </row>
    <row r="678" spans="1:11" ht="16.25" customHeight="1">
      <c r="A678" s="277"/>
      <c r="B678" s="282">
        <v>4</v>
      </c>
      <c r="C678" s="283"/>
      <c r="D678" s="283"/>
      <c r="E678" s="251">
        <v>356304</v>
      </c>
      <c r="F678" s="252"/>
      <c r="G678" s="241" t="s">
        <v>1124</v>
      </c>
      <c r="H678" s="284" t="s">
        <v>1116</v>
      </c>
      <c r="I678" s="284" t="s">
        <v>1117</v>
      </c>
      <c r="J678" s="241">
        <v>19</v>
      </c>
      <c r="K678" s="376" t="s">
        <v>1175</v>
      </c>
    </row>
    <row r="679" spans="1:11" ht="16.25" customHeight="1">
      <c r="A679" s="277"/>
      <c r="B679" s="282" t="s">
        <v>1118</v>
      </c>
      <c r="C679" s="283"/>
      <c r="D679" s="283"/>
      <c r="E679" s="251">
        <v>356306</v>
      </c>
      <c r="F679" s="252"/>
      <c r="G679" s="241" t="s">
        <v>1124</v>
      </c>
      <c r="H679" s="284" t="s">
        <v>1120</v>
      </c>
      <c r="I679" s="284" t="s">
        <v>1121</v>
      </c>
      <c r="J679" s="241">
        <v>19</v>
      </c>
      <c r="K679" s="376" t="s">
        <v>1175</v>
      </c>
    </row>
    <row r="680" spans="1:11" ht="16.25" customHeight="1">
      <c r="A680" s="277"/>
      <c r="B680" s="282" t="s">
        <v>1118</v>
      </c>
      <c r="C680" s="283"/>
      <c r="D680" s="283"/>
      <c r="E680" s="251">
        <v>356307</v>
      </c>
      <c r="F680" s="252"/>
      <c r="G680" s="241" t="s">
        <v>1124</v>
      </c>
      <c r="H680" s="284" t="s">
        <v>1120</v>
      </c>
      <c r="I680" s="284" t="s">
        <v>1121</v>
      </c>
      <c r="J680" s="241">
        <v>9</v>
      </c>
      <c r="K680" s="376" t="s">
        <v>1175</v>
      </c>
    </row>
    <row r="681" spans="1:11" ht="16.25" customHeight="1">
      <c r="A681" s="277"/>
      <c r="B681" s="282" t="s">
        <v>1118</v>
      </c>
      <c r="C681" s="283"/>
      <c r="D681" s="283"/>
      <c r="E681" s="251">
        <v>356308</v>
      </c>
      <c r="F681" s="252"/>
      <c r="G681" s="241" t="s">
        <v>1124</v>
      </c>
      <c r="H681" s="284" t="s">
        <v>1120</v>
      </c>
      <c r="I681" s="284" t="s">
        <v>1121</v>
      </c>
      <c r="J681" s="241">
        <v>5</v>
      </c>
      <c r="K681" s="376" t="s">
        <v>1175</v>
      </c>
    </row>
    <row r="682" spans="1:11" ht="16.25" customHeight="1">
      <c r="A682" s="277"/>
      <c r="B682" s="282">
        <v>4</v>
      </c>
      <c r="C682" s="283"/>
      <c r="D682" s="283"/>
      <c r="E682" s="251">
        <v>356309</v>
      </c>
      <c r="F682" s="252"/>
      <c r="G682" s="241" t="s">
        <v>1124</v>
      </c>
      <c r="H682" s="284" t="s">
        <v>1116</v>
      </c>
      <c r="I682" s="284" t="s">
        <v>1117</v>
      </c>
      <c r="J682" s="241">
        <v>9</v>
      </c>
      <c r="K682" s="376" t="s">
        <v>1175</v>
      </c>
    </row>
    <row r="683" spans="1:11" ht="16.25" customHeight="1">
      <c r="A683" s="277"/>
      <c r="B683" s="282">
        <v>4</v>
      </c>
      <c r="C683" s="283"/>
      <c r="D683" s="283"/>
      <c r="E683" s="251">
        <v>356310</v>
      </c>
      <c r="F683" s="252"/>
      <c r="G683" s="241" t="s">
        <v>1124</v>
      </c>
      <c r="H683" s="284" t="s">
        <v>1116</v>
      </c>
      <c r="I683" s="284" t="s">
        <v>1117</v>
      </c>
      <c r="J683" s="241">
        <v>5</v>
      </c>
      <c r="K683" s="376" t="s">
        <v>1175</v>
      </c>
    </row>
    <row r="684" spans="1:11" ht="16.25" customHeight="1">
      <c r="A684" s="277"/>
      <c r="B684" s="282">
        <v>1</v>
      </c>
      <c r="C684" s="283"/>
      <c r="D684" s="283"/>
      <c r="E684" s="251">
        <v>356311</v>
      </c>
      <c r="F684" s="252" t="s">
        <v>864</v>
      </c>
      <c r="G684" s="241" t="s">
        <v>1124</v>
      </c>
      <c r="H684" s="284" t="s">
        <v>1107</v>
      </c>
      <c r="I684" s="284" t="s">
        <v>1108</v>
      </c>
      <c r="J684" s="241">
        <v>9</v>
      </c>
      <c r="K684" s="376" t="s">
        <v>1175</v>
      </c>
    </row>
    <row r="685" spans="1:11" ht="16.25" customHeight="1">
      <c r="A685" s="277"/>
      <c r="B685" s="282">
        <v>1</v>
      </c>
      <c r="C685" s="283"/>
      <c r="D685" s="283"/>
      <c r="E685" s="251">
        <v>356312</v>
      </c>
      <c r="F685" s="252" t="s">
        <v>864</v>
      </c>
      <c r="G685" s="241" t="s">
        <v>1124</v>
      </c>
      <c r="H685" s="284" t="s">
        <v>1107</v>
      </c>
      <c r="I685" s="284" t="s">
        <v>1108</v>
      </c>
      <c r="J685" s="241">
        <v>5</v>
      </c>
      <c r="K685" s="376" t="s">
        <v>1175</v>
      </c>
    </row>
    <row r="686" spans="1:11" ht="16.25" customHeight="1">
      <c r="A686" s="285"/>
      <c r="B686" s="286">
        <v>1</v>
      </c>
      <c r="C686" s="287"/>
      <c r="D686" s="287"/>
      <c r="E686" s="256">
        <v>356313</v>
      </c>
      <c r="F686" s="257" t="s">
        <v>864</v>
      </c>
      <c r="G686" s="233" t="s">
        <v>1124</v>
      </c>
      <c r="H686" s="288" t="s">
        <v>1107</v>
      </c>
      <c r="I686" s="288" t="s">
        <v>1108</v>
      </c>
      <c r="J686" s="233">
        <v>21</v>
      </c>
      <c r="K686" s="376" t="s">
        <v>1175</v>
      </c>
    </row>
    <row r="687" spans="1:11" ht="16.25" customHeight="1">
      <c r="A687" s="285"/>
      <c r="B687" s="292">
        <v>1</v>
      </c>
      <c r="C687" s="293"/>
      <c r="D687" s="293"/>
      <c r="E687" s="256">
        <v>356314</v>
      </c>
      <c r="F687" s="302" t="s">
        <v>864</v>
      </c>
      <c r="G687" s="233" t="s">
        <v>1124</v>
      </c>
      <c r="H687" s="305" t="s">
        <v>1107</v>
      </c>
      <c r="I687" s="305" t="s">
        <v>1108</v>
      </c>
      <c r="J687" s="233">
        <v>11</v>
      </c>
      <c r="K687" s="376" t="s">
        <v>1175</v>
      </c>
    </row>
    <row r="688" spans="1:11" ht="16.25" customHeight="1">
      <c r="A688" s="285"/>
      <c r="B688" s="330">
        <v>2</v>
      </c>
      <c r="C688" s="331"/>
      <c r="D688" s="331"/>
      <c r="E688" s="273">
        <v>356315</v>
      </c>
      <c r="F688" s="332" t="s">
        <v>864</v>
      </c>
      <c r="G688" s="274" t="s">
        <v>1124</v>
      </c>
      <c r="H688" s="333" t="s">
        <v>1110</v>
      </c>
      <c r="I688" s="333" t="s">
        <v>1111</v>
      </c>
      <c r="J688" s="274">
        <v>21</v>
      </c>
      <c r="K688" s="376" t="s">
        <v>1175</v>
      </c>
    </row>
    <row r="689" spans="1:11" ht="16.25" customHeight="1">
      <c r="A689" s="285"/>
      <c r="B689" s="297">
        <v>3</v>
      </c>
      <c r="C689" s="298"/>
      <c r="D689" s="298"/>
      <c r="E689" s="273">
        <v>356316</v>
      </c>
      <c r="F689" s="234" t="s">
        <v>864</v>
      </c>
      <c r="G689" s="274" t="s">
        <v>1124</v>
      </c>
      <c r="H689" s="299" t="s">
        <v>1113</v>
      </c>
      <c r="I689" s="299" t="s">
        <v>1114</v>
      </c>
      <c r="J689" s="274">
        <v>21</v>
      </c>
      <c r="K689" s="376" t="s">
        <v>1175</v>
      </c>
    </row>
    <row r="690" spans="1:11" ht="16.25" customHeight="1">
      <c r="A690" s="285"/>
      <c r="B690" s="292">
        <v>4</v>
      </c>
      <c r="C690" s="293"/>
      <c r="D690" s="293"/>
      <c r="E690" s="256">
        <v>356317</v>
      </c>
      <c r="F690" s="302"/>
      <c r="G690" s="233" t="s">
        <v>1124</v>
      </c>
      <c r="H690" s="305" t="s">
        <v>1116</v>
      </c>
      <c r="I690" s="333" t="s">
        <v>1117</v>
      </c>
      <c r="J690" s="233">
        <v>21</v>
      </c>
      <c r="K690" s="376" t="s">
        <v>1175</v>
      </c>
    </row>
    <row r="691" spans="1:11" ht="16.25" customHeight="1">
      <c r="A691" s="285"/>
      <c r="B691" s="292">
        <v>4</v>
      </c>
      <c r="C691" s="293"/>
      <c r="D691" s="293"/>
      <c r="E691" s="256">
        <v>356318</v>
      </c>
      <c r="F691" s="302"/>
      <c r="G691" s="233" t="s">
        <v>1124</v>
      </c>
      <c r="H691" s="305" t="s">
        <v>1116</v>
      </c>
      <c r="I691" s="305" t="s">
        <v>1117</v>
      </c>
      <c r="J691" s="233">
        <v>11</v>
      </c>
      <c r="K691" s="376" t="s">
        <v>1175</v>
      </c>
    </row>
    <row r="692" spans="1:11" ht="16.25" customHeight="1">
      <c r="A692" s="285"/>
      <c r="B692" s="286" t="s">
        <v>1118</v>
      </c>
      <c r="C692" s="287"/>
      <c r="D692" s="287"/>
      <c r="E692" s="256">
        <v>356319</v>
      </c>
      <c r="F692" s="257"/>
      <c r="G692" s="233" t="s">
        <v>1124</v>
      </c>
      <c r="H692" s="288" t="s">
        <v>1120</v>
      </c>
      <c r="I692" s="288" t="s">
        <v>1121</v>
      </c>
      <c r="J692" s="233">
        <v>21</v>
      </c>
      <c r="K692" s="376" t="s">
        <v>1175</v>
      </c>
    </row>
    <row r="693" spans="1:11" ht="16.25" customHeight="1">
      <c r="A693" s="285"/>
      <c r="B693" s="292" t="s">
        <v>1118</v>
      </c>
      <c r="C693" s="293"/>
      <c r="D693" s="293"/>
      <c r="E693" s="256">
        <v>356320</v>
      </c>
      <c r="F693" s="302"/>
      <c r="G693" s="233" t="s">
        <v>1124</v>
      </c>
      <c r="H693" s="305" t="s">
        <v>1120</v>
      </c>
      <c r="I693" s="305" t="s">
        <v>1121</v>
      </c>
      <c r="J693" s="233">
        <v>11</v>
      </c>
      <c r="K693" s="376" t="s">
        <v>1175</v>
      </c>
    </row>
    <row r="694" spans="1:11" ht="16.25" customHeight="1">
      <c r="A694" s="277">
        <v>35</v>
      </c>
      <c r="B694" s="282"/>
      <c r="C694" s="283"/>
      <c r="D694" s="283"/>
      <c r="E694" s="251">
        <v>357301</v>
      </c>
      <c r="F694" s="252" t="s">
        <v>864</v>
      </c>
      <c r="G694" s="241" t="s">
        <v>1124</v>
      </c>
      <c r="H694" s="284" t="s">
        <v>1092</v>
      </c>
      <c r="I694" s="284" t="s">
        <v>1093</v>
      </c>
      <c r="J694" s="241">
        <v>24</v>
      </c>
      <c r="K694" s="376" t="s">
        <v>1175</v>
      </c>
    </row>
    <row r="695" spans="1:11" ht="16.25" customHeight="1">
      <c r="A695" s="277">
        <v>35</v>
      </c>
      <c r="B695" s="282"/>
      <c r="C695" s="283"/>
      <c r="D695" s="283"/>
      <c r="E695" s="251">
        <v>357302</v>
      </c>
      <c r="F695" s="252" t="s">
        <v>864</v>
      </c>
      <c r="G695" s="241" t="s">
        <v>1124</v>
      </c>
      <c r="H695" s="284" t="s">
        <v>1095</v>
      </c>
      <c r="I695" s="284" t="s">
        <v>1096</v>
      </c>
      <c r="J695" s="241">
        <v>24</v>
      </c>
      <c r="K695" s="376" t="s">
        <v>1175</v>
      </c>
    </row>
    <row r="696" spans="1:11" ht="16.25" customHeight="1">
      <c r="A696" s="281">
        <v>24.1</v>
      </c>
      <c r="B696" s="290"/>
      <c r="C696" s="291"/>
      <c r="D696" s="291"/>
      <c r="E696" s="251">
        <v>357303</v>
      </c>
      <c r="F696" s="300"/>
      <c r="G696" s="241" t="s">
        <v>1205</v>
      </c>
      <c r="H696" s="284" t="s">
        <v>1056</v>
      </c>
      <c r="I696" s="284" t="s">
        <v>1057</v>
      </c>
      <c r="J696" s="241">
        <v>19</v>
      </c>
      <c r="K696" s="376" t="s">
        <v>1175</v>
      </c>
    </row>
    <row r="697" spans="1:11" ht="16.25" customHeight="1">
      <c r="A697" s="281">
        <v>25.1</v>
      </c>
      <c r="B697" s="290"/>
      <c r="C697" s="291"/>
      <c r="D697" s="291"/>
      <c r="E697" s="251">
        <v>357304</v>
      </c>
      <c r="F697" s="300"/>
      <c r="G697" s="241" t="s">
        <v>1205</v>
      </c>
      <c r="H697" s="284" t="s">
        <v>1058</v>
      </c>
      <c r="I697" s="284" t="s">
        <v>1059</v>
      </c>
      <c r="J697" s="241">
        <v>9</v>
      </c>
      <c r="K697" s="376" t="s">
        <v>1175</v>
      </c>
    </row>
    <row r="698" spans="1:11" ht="16.25" customHeight="1">
      <c r="A698" s="281">
        <v>26</v>
      </c>
      <c r="B698" s="290"/>
      <c r="C698" s="291"/>
      <c r="D698" s="291"/>
      <c r="E698" s="251">
        <v>357305</v>
      </c>
      <c r="F698" s="300"/>
      <c r="G698" s="241" t="s">
        <v>1205</v>
      </c>
      <c r="H698" s="284" t="s">
        <v>1060</v>
      </c>
      <c r="I698" s="284" t="s">
        <v>1061</v>
      </c>
      <c r="J698" s="241">
        <v>5</v>
      </c>
      <c r="K698" s="376" t="s">
        <v>1175</v>
      </c>
    </row>
    <row r="699" spans="1:11" ht="16.25" customHeight="1">
      <c r="A699" s="301">
        <v>24</v>
      </c>
      <c r="B699" s="292"/>
      <c r="C699" s="293"/>
      <c r="D699" s="293"/>
      <c r="E699" s="256">
        <v>357306</v>
      </c>
      <c r="F699" s="302"/>
      <c r="G699" s="233" t="s">
        <v>1205</v>
      </c>
      <c r="H699" s="305" t="s">
        <v>1794</v>
      </c>
      <c r="I699" s="305" t="s">
        <v>1795</v>
      </c>
      <c r="J699" s="233">
        <v>21</v>
      </c>
      <c r="K699" s="376" t="s">
        <v>1175</v>
      </c>
    </row>
    <row r="700" spans="1:11" ht="16.25" customHeight="1">
      <c r="A700" s="301">
        <v>25</v>
      </c>
      <c r="B700" s="292"/>
      <c r="C700" s="293"/>
      <c r="D700" s="293"/>
      <c r="E700" s="256">
        <v>357307</v>
      </c>
      <c r="F700" s="302"/>
      <c r="G700" s="233" t="s">
        <v>1205</v>
      </c>
      <c r="H700" s="305" t="s">
        <v>1796</v>
      </c>
      <c r="I700" s="305" t="s">
        <v>1797</v>
      </c>
      <c r="J700" s="233">
        <v>11</v>
      </c>
      <c r="K700" s="376" t="s">
        <v>1175</v>
      </c>
    </row>
    <row r="701" spans="1:11" ht="16.25" customHeight="1">
      <c r="A701" s="281">
        <v>35</v>
      </c>
      <c r="B701" s="282"/>
      <c r="C701" s="283"/>
      <c r="D701" s="283"/>
      <c r="E701" s="251">
        <v>357311</v>
      </c>
      <c r="F701" s="252" t="s">
        <v>864</v>
      </c>
      <c r="G701" s="241" t="s">
        <v>1124</v>
      </c>
      <c r="H701" s="284" t="s">
        <v>1092</v>
      </c>
      <c r="I701" s="284" t="s">
        <v>1093</v>
      </c>
      <c r="J701" s="241">
        <v>19</v>
      </c>
      <c r="K701" s="376" t="s">
        <v>1175</v>
      </c>
    </row>
    <row r="702" spans="1:11" ht="16.25" customHeight="1">
      <c r="A702" s="281">
        <v>35</v>
      </c>
      <c r="B702" s="282"/>
      <c r="C702" s="283"/>
      <c r="D702" s="283"/>
      <c r="E702" s="251">
        <v>357312</v>
      </c>
      <c r="F702" s="252" t="s">
        <v>864</v>
      </c>
      <c r="G702" s="241" t="s">
        <v>1124</v>
      </c>
      <c r="H702" s="284" t="s">
        <v>1092</v>
      </c>
      <c r="I702" s="284" t="s">
        <v>1093</v>
      </c>
      <c r="J702" s="241">
        <v>9</v>
      </c>
      <c r="K702" s="376" t="s">
        <v>1175</v>
      </c>
    </row>
    <row r="703" spans="1:11" ht="16.25" customHeight="1">
      <c r="A703" s="281">
        <v>35</v>
      </c>
      <c r="B703" s="282"/>
      <c r="C703" s="283"/>
      <c r="D703" s="283"/>
      <c r="E703" s="251">
        <v>357313</v>
      </c>
      <c r="F703" s="252" t="s">
        <v>864</v>
      </c>
      <c r="G703" s="241" t="s">
        <v>1124</v>
      </c>
      <c r="H703" s="284" t="s">
        <v>1092</v>
      </c>
      <c r="I703" s="284" t="s">
        <v>1093</v>
      </c>
      <c r="J703" s="241">
        <v>5</v>
      </c>
      <c r="K703" s="376" t="s">
        <v>1175</v>
      </c>
    </row>
    <row r="704" spans="1:11" ht="16.25" customHeight="1">
      <c r="A704" s="281">
        <v>35</v>
      </c>
      <c r="B704" s="282"/>
      <c r="C704" s="283"/>
      <c r="D704" s="283"/>
      <c r="E704" s="251">
        <v>357314</v>
      </c>
      <c r="F704" s="252" t="s">
        <v>864</v>
      </c>
      <c r="G704" s="241" t="s">
        <v>1124</v>
      </c>
      <c r="H704" s="284" t="s">
        <v>1092</v>
      </c>
      <c r="I704" s="284" t="s">
        <v>1093</v>
      </c>
      <c r="J704" s="241">
        <v>20</v>
      </c>
      <c r="K704" s="376" t="s">
        <v>1175</v>
      </c>
    </row>
    <row r="705" spans="1:11" ht="16.25" customHeight="1">
      <c r="A705" s="301">
        <v>35</v>
      </c>
      <c r="B705" s="286"/>
      <c r="C705" s="287"/>
      <c r="D705" s="287"/>
      <c r="E705" s="256">
        <v>357315</v>
      </c>
      <c r="F705" s="257" t="s">
        <v>864</v>
      </c>
      <c r="G705" s="233" t="s">
        <v>1124</v>
      </c>
      <c r="H705" s="288" t="s">
        <v>1092</v>
      </c>
      <c r="I705" s="288" t="s">
        <v>1093</v>
      </c>
      <c r="J705" s="233">
        <v>21</v>
      </c>
      <c r="K705" s="376" t="s">
        <v>1175</v>
      </c>
    </row>
    <row r="706" spans="1:11" ht="16.25" customHeight="1">
      <c r="A706" s="301">
        <v>35</v>
      </c>
      <c r="B706" s="286"/>
      <c r="C706" s="287"/>
      <c r="D706" s="287"/>
      <c r="E706" s="256">
        <v>357316</v>
      </c>
      <c r="F706" s="257" t="s">
        <v>864</v>
      </c>
      <c r="G706" s="233" t="s">
        <v>1124</v>
      </c>
      <c r="H706" s="288" t="s">
        <v>1092</v>
      </c>
      <c r="I706" s="288" t="s">
        <v>1093</v>
      </c>
      <c r="J706" s="233">
        <v>11</v>
      </c>
      <c r="K706" s="376" t="s">
        <v>1175</v>
      </c>
    </row>
    <row r="707" spans="1:11" ht="16.25" customHeight="1">
      <c r="A707" s="281">
        <v>35</v>
      </c>
      <c r="B707" s="282"/>
      <c r="C707" s="283"/>
      <c r="D707" s="283"/>
      <c r="E707" s="251">
        <v>357321</v>
      </c>
      <c r="F707" s="252" t="s">
        <v>864</v>
      </c>
      <c r="G707" s="241" t="s">
        <v>1124</v>
      </c>
      <c r="H707" s="284" t="s">
        <v>1095</v>
      </c>
      <c r="I707" s="284" t="s">
        <v>1096</v>
      </c>
      <c r="J707" s="241">
        <v>19</v>
      </c>
      <c r="K707" s="376" t="s">
        <v>1175</v>
      </c>
    </row>
    <row r="708" spans="1:11" ht="16.25" customHeight="1">
      <c r="A708" s="281">
        <v>35</v>
      </c>
      <c r="B708" s="282"/>
      <c r="C708" s="283"/>
      <c r="D708" s="283"/>
      <c r="E708" s="251">
        <v>357322</v>
      </c>
      <c r="F708" s="252" t="s">
        <v>864</v>
      </c>
      <c r="G708" s="241" t="s">
        <v>1124</v>
      </c>
      <c r="H708" s="284" t="s">
        <v>1095</v>
      </c>
      <c r="I708" s="284" t="s">
        <v>1096</v>
      </c>
      <c r="J708" s="241">
        <v>9</v>
      </c>
      <c r="K708" s="376" t="s">
        <v>1175</v>
      </c>
    </row>
    <row r="709" spans="1:11" ht="16.25" customHeight="1">
      <c r="A709" s="281">
        <v>35</v>
      </c>
      <c r="B709" s="282"/>
      <c r="C709" s="283"/>
      <c r="D709" s="283"/>
      <c r="E709" s="251">
        <v>357323</v>
      </c>
      <c r="F709" s="252" t="s">
        <v>864</v>
      </c>
      <c r="G709" s="241" t="s">
        <v>1124</v>
      </c>
      <c r="H709" s="284" t="s">
        <v>1095</v>
      </c>
      <c r="I709" s="284" t="s">
        <v>1096</v>
      </c>
      <c r="J709" s="241">
        <v>5</v>
      </c>
      <c r="K709" s="376" t="s">
        <v>1175</v>
      </c>
    </row>
    <row r="710" spans="1:11" ht="16.25" customHeight="1">
      <c r="A710" s="281">
        <v>35</v>
      </c>
      <c r="B710" s="282"/>
      <c r="C710" s="283"/>
      <c r="D710" s="283"/>
      <c r="E710" s="251">
        <v>357324</v>
      </c>
      <c r="F710" s="252" t="s">
        <v>864</v>
      </c>
      <c r="G710" s="241" t="s">
        <v>1124</v>
      </c>
      <c r="H710" s="284" t="s">
        <v>1095</v>
      </c>
      <c r="I710" s="284" t="s">
        <v>1096</v>
      </c>
      <c r="J710" s="241">
        <v>20</v>
      </c>
      <c r="K710" s="376" t="s">
        <v>1175</v>
      </c>
    </row>
    <row r="711" spans="1:11" ht="16.25" customHeight="1">
      <c r="A711" s="301">
        <v>35</v>
      </c>
      <c r="B711" s="286"/>
      <c r="C711" s="296"/>
      <c r="D711" s="296"/>
      <c r="E711" s="334">
        <v>357325</v>
      </c>
      <c r="F711" s="257" t="s">
        <v>864</v>
      </c>
      <c r="G711" s="233" t="s">
        <v>1124</v>
      </c>
      <c r="H711" s="288" t="s">
        <v>1095</v>
      </c>
      <c r="I711" s="288" t="s">
        <v>1096</v>
      </c>
      <c r="J711" s="233">
        <v>21</v>
      </c>
      <c r="K711" s="376" t="s">
        <v>1175</v>
      </c>
    </row>
    <row r="712" spans="1:11" ht="16.25" customHeight="1">
      <c r="A712" s="301">
        <v>35</v>
      </c>
      <c r="B712" s="286"/>
      <c r="C712" s="296"/>
      <c r="D712" s="296"/>
      <c r="E712" s="334">
        <v>357326</v>
      </c>
      <c r="F712" s="257" t="s">
        <v>864</v>
      </c>
      <c r="G712" s="233" t="s">
        <v>1124</v>
      </c>
      <c r="H712" s="288" t="s">
        <v>1095</v>
      </c>
      <c r="I712" s="288" t="s">
        <v>1096</v>
      </c>
      <c r="J712" s="233">
        <v>11</v>
      </c>
      <c r="K712" s="376" t="s">
        <v>1175</v>
      </c>
    </row>
    <row r="713" spans="1:11" ht="16.25" customHeight="1">
      <c r="A713" s="281">
        <v>28</v>
      </c>
      <c r="B713" s="282"/>
      <c r="C713" s="294"/>
      <c r="D713" s="294"/>
      <c r="E713" s="261">
        <v>358301</v>
      </c>
      <c r="F713" s="252" t="s">
        <v>864</v>
      </c>
      <c r="G713" s="241" t="s">
        <v>1124</v>
      </c>
      <c r="H713" s="284" t="s">
        <v>1063</v>
      </c>
      <c r="I713" s="284" t="s">
        <v>1064</v>
      </c>
      <c r="J713" s="241">
        <v>8</v>
      </c>
      <c r="K713" s="376" t="s">
        <v>1175</v>
      </c>
    </row>
    <row r="714" spans="1:11" ht="16.25" customHeight="1">
      <c r="A714" s="281">
        <v>30</v>
      </c>
      <c r="B714" s="282"/>
      <c r="C714" s="294"/>
      <c r="D714" s="294"/>
      <c r="E714" s="261">
        <v>358302</v>
      </c>
      <c r="F714" s="252"/>
      <c r="G714" s="241" t="s">
        <v>1124</v>
      </c>
      <c r="H714" s="284" t="s">
        <v>235</v>
      </c>
      <c r="I714" s="284" t="s">
        <v>1069</v>
      </c>
      <c r="J714" s="241">
        <v>0</v>
      </c>
      <c r="K714" s="376" t="s">
        <v>1175</v>
      </c>
    </row>
    <row r="715" spans="1:11" ht="16.25" customHeight="1">
      <c r="A715" s="281">
        <v>30.1</v>
      </c>
      <c r="B715" s="282"/>
      <c r="C715" s="294"/>
      <c r="D715" s="294"/>
      <c r="E715" s="261">
        <v>358303</v>
      </c>
      <c r="F715" s="252"/>
      <c r="G715" s="241" t="s">
        <v>1124</v>
      </c>
      <c r="H715" s="284" t="s">
        <v>1071</v>
      </c>
      <c r="I715" s="284" t="s">
        <v>1072</v>
      </c>
      <c r="J715" s="241">
        <v>0</v>
      </c>
      <c r="K715" s="376" t="s">
        <v>1175</v>
      </c>
    </row>
    <row r="716" spans="1:11" ht="16.25" customHeight="1">
      <c r="A716" s="281">
        <v>33</v>
      </c>
      <c r="B716" s="282"/>
      <c r="C716" s="294"/>
      <c r="D716" s="294"/>
      <c r="E716" s="261">
        <v>358304</v>
      </c>
      <c r="F716" s="252" t="s">
        <v>864</v>
      </c>
      <c r="G716" s="241" t="s">
        <v>1124</v>
      </c>
      <c r="H716" s="284" t="s">
        <v>1074</v>
      </c>
      <c r="I716" s="284" t="s">
        <v>1075</v>
      </c>
      <c r="J716" s="241">
        <v>19</v>
      </c>
      <c r="K716" s="376" t="s">
        <v>1175</v>
      </c>
    </row>
    <row r="717" spans="1:11" ht="16.25" customHeight="1">
      <c r="A717" s="281">
        <v>33</v>
      </c>
      <c r="B717" s="282"/>
      <c r="C717" s="294"/>
      <c r="D717" s="294"/>
      <c r="E717" s="261">
        <v>358305</v>
      </c>
      <c r="F717" s="252" t="s">
        <v>864</v>
      </c>
      <c r="G717" s="241" t="s">
        <v>1124</v>
      </c>
      <c r="H717" s="284" t="s">
        <v>1074</v>
      </c>
      <c r="I717" s="284" t="s">
        <v>1075</v>
      </c>
      <c r="J717" s="241">
        <v>9</v>
      </c>
      <c r="K717" s="376" t="s">
        <v>1175</v>
      </c>
    </row>
    <row r="718" spans="1:11" ht="16.25" customHeight="1">
      <c r="A718" s="281">
        <v>33</v>
      </c>
      <c r="B718" s="282"/>
      <c r="C718" s="294"/>
      <c r="D718" s="294"/>
      <c r="E718" s="261">
        <v>358306</v>
      </c>
      <c r="F718" s="252" t="s">
        <v>864</v>
      </c>
      <c r="G718" s="241" t="s">
        <v>1124</v>
      </c>
      <c r="H718" s="284" t="s">
        <v>1074</v>
      </c>
      <c r="I718" s="284" t="s">
        <v>1075</v>
      </c>
      <c r="J718" s="241">
        <v>5</v>
      </c>
      <c r="K718" s="376" t="s">
        <v>1175</v>
      </c>
    </row>
    <row r="719" spans="1:11" ht="16.25" customHeight="1">
      <c r="A719" s="301">
        <v>33</v>
      </c>
      <c r="B719" s="286"/>
      <c r="C719" s="296"/>
      <c r="D719" s="296"/>
      <c r="E719" s="334">
        <v>358307</v>
      </c>
      <c r="F719" s="257" t="s">
        <v>864</v>
      </c>
      <c r="G719" s="233" t="s">
        <v>1124</v>
      </c>
      <c r="H719" s="288" t="s">
        <v>1074</v>
      </c>
      <c r="I719" s="288" t="s">
        <v>1075</v>
      </c>
      <c r="J719" s="233">
        <v>21</v>
      </c>
      <c r="K719" s="376" t="s">
        <v>1175</v>
      </c>
    </row>
    <row r="720" spans="1:11" ht="16.25" customHeight="1">
      <c r="A720" s="301">
        <v>33</v>
      </c>
      <c r="B720" s="286"/>
      <c r="C720" s="296"/>
      <c r="D720" s="296"/>
      <c r="E720" s="334">
        <v>358308</v>
      </c>
      <c r="F720" s="257" t="s">
        <v>864</v>
      </c>
      <c r="G720" s="233" t="s">
        <v>1124</v>
      </c>
      <c r="H720" s="288" t="s">
        <v>1074</v>
      </c>
      <c r="I720" s="288" t="s">
        <v>1075</v>
      </c>
      <c r="J720" s="233">
        <v>11</v>
      </c>
      <c r="K720" s="376" t="s">
        <v>1175</v>
      </c>
    </row>
    <row r="721" spans="1:11" ht="16.25" customHeight="1">
      <c r="A721" s="281">
        <v>34</v>
      </c>
      <c r="B721" s="282"/>
      <c r="C721" s="294"/>
      <c r="D721" s="294"/>
      <c r="E721" s="261">
        <v>359101</v>
      </c>
      <c r="F721" s="252"/>
      <c r="G721" s="241" t="s">
        <v>1206</v>
      </c>
      <c r="H721" s="284" t="s">
        <v>1083</v>
      </c>
      <c r="I721" s="284" t="s">
        <v>1084</v>
      </c>
      <c r="J721" s="241">
        <v>19</v>
      </c>
      <c r="K721" s="376" t="s">
        <v>1175</v>
      </c>
    </row>
    <row r="722" spans="1:11" ht="16.25" customHeight="1">
      <c r="A722" s="281">
        <v>34</v>
      </c>
      <c r="B722" s="282"/>
      <c r="C722" s="283"/>
      <c r="D722" s="283"/>
      <c r="E722" s="251">
        <v>359102</v>
      </c>
      <c r="F722" s="252"/>
      <c r="G722" s="241" t="s">
        <v>1207</v>
      </c>
      <c r="H722" s="284" t="s">
        <v>1086</v>
      </c>
      <c r="I722" s="284" t="s">
        <v>1087</v>
      </c>
      <c r="J722" s="241">
        <v>9</v>
      </c>
      <c r="K722" s="376" t="s">
        <v>1175</v>
      </c>
    </row>
    <row r="723" spans="1:11" ht="16.25" customHeight="1">
      <c r="A723" s="281">
        <v>34</v>
      </c>
      <c r="B723" s="282"/>
      <c r="C723" s="283"/>
      <c r="D723" s="283"/>
      <c r="E723" s="251">
        <v>359103</v>
      </c>
      <c r="F723" s="252"/>
      <c r="G723" s="241" t="s">
        <v>1208</v>
      </c>
      <c r="H723" s="284" t="s">
        <v>1089</v>
      </c>
      <c r="I723" s="284" t="s">
        <v>1090</v>
      </c>
      <c r="J723" s="241">
        <v>5</v>
      </c>
      <c r="K723" s="376" t="s">
        <v>1175</v>
      </c>
    </row>
    <row r="724" spans="1:11" ht="16.25" customHeight="1">
      <c r="A724" s="281">
        <v>34</v>
      </c>
      <c r="B724" s="282"/>
      <c r="C724" s="283"/>
      <c r="D724" s="283"/>
      <c r="E724" s="251">
        <v>359104</v>
      </c>
      <c r="F724" s="252"/>
      <c r="G724" s="241" t="s">
        <v>1209</v>
      </c>
      <c r="H724" s="284" t="s">
        <v>1080</v>
      </c>
      <c r="I724" s="284" t="s">
        <v>1081</v>
      </c>
      <c r="J724" s="241">
        <v>20</v>
      </c>
      <c r="K724" s="376" t="s">
        <v>1175</v>
      </c>
    </row>
    <row r="725" spans="1:11" ht="16.25" customHeight="1">
      <c r="A725" s="281">
        <v>34</v>
      </c>
      <c r="B725" s="282"/>
      <c r="C725" s="283"/>
      <c r="D725" s="283"/>
      <c r="E725" s="251">
        <v>359105</v>
      </c>
      <c r="F725" s="252"/>
      <c r="G725" s="241" t="s">
        <v>1210</v>
      </c>
      <c r="H725" s="284" t="s">
        <v>1077</v>
      </c>
      <c r="I725" s="284" t="s">
        <v>1078</v>
      </c>
      <c r="J725" s="241">
        <v>24</v>
      </c>
      <c r="K725" s="376" t="s">
        <v>1175</v>
      </c>
    </row>
    <row r="726" spans="1:11" ht="16.25" customHeight="1">
      <c r="A726" s="301">
        <v>34</v>
      </c>
      <c r="B726" s="286"/>
      <c r="C726" s="287"/>
      <c r="D726" s="287"/>
      <c r="E726" s="256">
        <v>359106</v>
      </c>
      <c r="F726" s="257"/>
      <c r="G726" s="233" t="s">
        <v>1206</v>
      </c>
      <c r="H726" s="305" t="s">
        <v>1798</v>
      </c>
      <c r="I726" s="305" t="s">
        <v>1799</v>
      </c>
      <c r="J726" s="233">
        <v>21</v>
      </c>
      <c r="K726" s="376" t="s">
        <v>1175</v>
      </c>
    </row>
    <row r="727" spans="1:11" ht="16.25" customHeight="1">
      <c r="A727" s="301">
        <v>34</v>
      </c>
      <c r="B727" s="286"/>
      <c r="C727" s="287"/>
      <c r="D727" s="287"/>
      <c r="E727" s="256">
        <v>359107</v>
      </c>
      <c r="F727" s="257"/>
      <c r="G727" s="233" t="s">
        <v>1207</v>
      </c>
      <c r="H727" s="305" t="s">
        <v>1800</v>
      </c>
      <c r="I727" s="305" t="s">
        <v>1801</v>
      </c>
      <c r="J727" s="233">
        <v>11</v>
      </c>
      <c r="K727" s="376" t="s">
        <v>1175</v>
      </c>
    </row>
    <row r="728" spans="1:11" ht="16.25" customHeight="1">
      <c r="A728" s="377" t="s">
        <v>968</v>
      </c>
      <c r="B728" s="335"/>
      <c r="C728" s="341"/>
      <c r="D728" s="341"/>
      <c r="E728" s="368">
        <v>360101</v>
      </c>
      <c r="F728" s="359"/>
      <c r="G728" s="369" t="s">
        <v>1214</v>
      </c>
      <c r="H728" s="411" t="s">
        <v>970</v>
      </c>
      <c r="I728" s="412" t="s">
        <v>971</v>
      </c>
      <c r="J728" s="319">
        <v>19</v>
      </c>
      <c r="K728" s="376" t="s">
        <v>1215</v>
      </c>
    </row>
    <row r="729" spans="1:11" ht="16.25" customHeight="1">
      <c r="A729" s="378" t="s">
        <v>968</v>
      </c>
      <c r="B729" s="336"/>
      <c r="C729" s="342"/>
      <c r="D729" s="342"/>
      <c r="E729" s="371">
        <v>360102</v>
      </c>
      <c r="F729" s="372"/>
      <c r="G729" s="231" t="s">
        <v>1216</v>
      </c>
      <c r="H729" s="405" t="s">
        <v>974</v>
      </c>
      <c r="I729" s="412" t="s">
        <v>971</v>
      </c>
      <c r="J729" s="320">
        <v>9</v>
      </c>
      <c r="K729" s="376" t="s">
        <v>1215</v>
      </c>
    </row>
    <row r="730" spans="1:11" ht="16.25" customHeight="1">
      <c r="A730" s="378" t="s">
        <v>968</v>
      </c>
      <c r="B730" s="336"/>
      <c r="C730" s="342"/>
      <c r="D730" s="342"/>
      <c r="E730" s="371">
        <v>360103</v>
      </c>
      <c r="F730" s="372"/>
      <c r="G730" s="231" t="s">
        <v>1217</v>
      </c>
      <c r="H730" s="405" t="s">
        <v>976</v>
      </c>
      <c r="I730" s="412" t="s">
        <v>971</v>
      </c>
      <c r="J730" s="320">
        <v>5</v>
      </c>
      <c r="K730" s="376" t="s">
        <v>1215</v>
      </c>
    </row>
    <row r="731" spans="1:11" ht="16.25" customHeight="1">
      <c r="A731" s="379" t="s">
        <v>968</v>
      </c>
      <c r="B731" s="337"/>
      <c r="C731" s="343"/>
      <c r="D731" s="343"/>
      <c r="E731" s="374">
        <v>360104</v>
      </c>
      <c r="F731" s="375"/>
      <c r="G731" s="322" t="s">
        <v>1214</v>
      </c>
      <c r="H731" s="415" t="s">
        <v>1733</v>
      </c>
      <c r="I731" s="416" t="s">
        <v>1734</v>
      </c>
      <c r="J731" s="321">
        <v>21</v>
      </c>
      <c r="K731" s="376" t="s">
        <v>1215</v>
      </c>
    </row>
    <row r="732" spans="1:11" ht="16.25" customHeight="1">
      <c r="A732" s="379" t="s">
        <v>968</v>
      </c>
      <c r="B732" s="337"/>
      <c r="C732" s="343"/>
      <c r="D732" s="343"/>
      <c r="E732" s="374">
        <v>360105</v>
      </c>
      <c r="F732" s="375"/>
      <c r="G732" s="322" t="s">
        <v>1216</v>
      </c>
      <c r="H732" s="415" t="s">
        <v>1735</v>
      </c>
      <c r="I732" s="416" t="s">
        <v>1736</v>
      </c>
      <c r="J732" s="321">
        <v>11</v>
      </c>
      <c r="K732" s="376" t="s">
        <v>1215</v>
      </c>
    </row>
    <row r="733" spans="1:11" ht="16.25" customHeight="1">
      <c r="A733" s="378" t="s">
        <v>977</v>
      </c>
      <c r="B733" s="336"/>
      <c r="C733" s="342"/>
      <c r="D733" s="342"/>
      <c r="E733" s="371">
        <v>360201</v>
      </c>
      <c r="F733" s="372"/>
      <c r="G733" s="231" t="s">
        <v>1218</v>
      </c>
      <c r="H733" s="405" t="s">
        <v>231</v>
      </c>
      <c r="I733" s="306" t="s">
        <v>979</v>
      </c>
      <c r="J733" s="320">
        <v>19</v>
      </c>
      <c r="K733" s="376" t="s">
        <v>1215</v>
      </c>
    </row>
    <row r="734" spans="1:11" ht="16.25" customHeight="1">
      <c r="A734" s="378" t="s">
        <v>977</v>
      </c>
      <c r="B734" s="336"/>
      <c r="C734" s="342"/>
      <c r="D734" s="342"/>
      <c r="E734" s="371">
        <v>360202</v>
      </c>
      <c r="F734" s="372"/>
      <c r="G734" s="231" t="s">
        <v>1219</v>
      </c>
      <c r="H734" s="405" t="s">
        <v>981</v>
      </c>
      <c r="I734" s="306" t="s">
        <v>982</v>
      </c>
      <c r="J734" s="320">
        <v>9</v>
      </c>
      <c r="K734" s="376" t="s">
        <v>1215</v>
      </c>
    </row>
    <row r="735" spans="1:11" ht="16.25" customHeight="1">
      <c r="A735" s="378" t="s">
        <v>977</v>
      </c>
      <c r="B735" s="336"/>
      <c r="C735" s="342"/>
      <c r="D735" s="342"/>
      <c r="E735" s="371">
        <v>360203</v>
      </c>
      <c r="F735" s="372"/>
      <c r="G735" s="231" t="s">
        <v>1220</v>
      </c>
      <c r="H735" s="405" t="s">
        <v>984</v>
      </c>
      <c r="I735" s="306" t="s">
        <v>985</v>
      </c>
      <c r="J735" s="320">
        <v>5</v>
      </c>
      <c r="K735" s="376" t="s">
        <v>1215</v>
      </c>
    </row>
    <row r="736" spans="1:11" ht="16.25" customHeight="1">
      <c r="A736" s="379" t="s">
        <v>977</v>
      </c>
      <c r="B736" s="337"/>
      <c r="C736" s="343"/>
      <c r="D736" s="343"/>
      <c r="E736" s="374">
        <v>360204</v>
      </c>
      <c r="F736" s="375"/>
      <c r="G736" s="322" t="s">
        <v>1218</v>
      </c>
      <c r="H736" s="415" t="s">
        <v>1737</v>
      </c>
      <c r="I736" s="416" t="s">
        <v>1738</v>
      </c>
      <c r="J736" s="321">
        <v>21</v>
      </c>
      <c r="K736" s="376" t="s">
        <v>1215</v>
      </c>
    </row>
    <row r="737" spans="1:11" ht="16.25" customHeight="1">
      <c r="A737" s="379" t="s">
        <v>977</v>
      </c>
      <c r="B737" s="337"/>
      <c r="C737" s="343"/>
      <c r="D737" s="343"/>
      <c r="E737" s="374">
        <v>360205</v>
      </c>
      <c r="F737" s="375"/>
      <c r="G737" s="322" t="s">
        <v>1219</v>
      </c>
      <c r="H737" s="415" t="s">
        <v>1739</v>
      </c>
      <c r="I737" s="416" t="s">
        <v>1740</v>
      </c>
      <c r="J737" s="321">
        <v>11</v>
      </c>
      <c r="K737" s="376" t="s">
        <v>1215</v>
      </c>
    </row>
    <row r="738" spans="1:11" ht="16.25" customHeight="1">
      <c r="A738" s="378" t="s">
        <v>986</v>
      </c>
      <c r="B738" s="336"/>
      <c r="C738" s="342"/>
      <c r="D738" s="342"/>
      <c r="E738" s="371">
        <v>360401</v>
      </c>
      <c r="F738" s="372"/>
      <c r="G738" s="231" t="s">
        <v>1221</v>
      </c>
      <c r="H738" s="405" t="s">
        <v>988</v>
      </c>
      <c r="I738" s="306" t="s">
        <v>989</v>
      </c>
      <c r="J738" s="320">
        <v>19</v>
      </c>
      <c r="K738" s="376" t="s">
        <v>1215</v>
      </c>
    </row>
    <row r="739" spans="1:11" ht="16.25" customHeight="1">
      <c r="A739" s="378" t="s">
        <v>986</v>
      </c>
      <c r="B739" s="336"/>
      <c r="C739" s="342"/>
      <c r="D739" s="342"/>
      <c r="E739" s="371">
        <v>360402</v>
      </c>
      <c r="F739" s="372"/>
      <c r="G739" s="231" t="s">
        <v>1222</v>
      </c>
      <c r="H739" s="405" t="s">
        <v>991</v>
      </c>
      <c r="I739" s="306" t="s">
        <v>992</v>
      </c>
      <c r="J739" s="320">
        <v>9</v>
      </c>
      <c r="K739" s="376" t="s">
        <v>1215</v>
      </c>
    </row>
    <row r="740" spans="1:11" ht="16.25" customHeight="1">
      <c r="A740" s="378" t="s">
        <v>986</v>
      </c>
      <c r="B740" s="336"/>
      <c r="C740" s="342"/>
      <c r="D740" s="342"/>
      <c r="E740" s="371">
        <v>360403</v>
      </c>
      <c r="F740" s="372"/>
      <c r="G740" s="231" t="s">
        <v>1223</v>
      </c>
      <c r="H740" s="405" t="s">
        <v>994</v>
      </c>
      <c r="I740" s="306" t="s">
        <v>995</v>
      </c>
      <c r="J740" s="320">
        <v>5</v>
      </c>
      <c r="K740" s="376" t="s">
        <v>1215</v>
      </c>
    </row>
    <row r="741" spans="1:11" ht="16.25" customHeight="1">
      <c r="A741" s="379" t="s">
        <v>986</v>
      </c>
      <c r="B741" s="337"/>
      <c r="C741" s="343"/>
      <c r="D741" s="343"/>
      <c r="E741" s="374">
        <v>360404</v>
      </c>
      <c r="F741" s="375"/>
      <c r="G741" s="322" t="s">
        <v>1221</v>
      </c>
      <c r="H741" s="415" t="s">
        <v>1741</v>
      </c>
      <c r="I741" s="416" t="s">
        <v>1742</v>
      </c>
      <c r="J741" s="321">
        <v>21</v>
      </c>
      <c r="K741" s="376" t="s">
        <v>1215</v>
      </c>
    </row>
    <row r="742" spans="1:11" ht="16.25" customHeight="1">
      <c r="A742" s="379" t="s">
        <v>986</v>
      </c>
      <c r="B742" s="337"/>
      <c r="C742" s="343"/>
      <c r="D742" s="343"/>
      <c r="E742" s="374">
        <v>360405</v>
      </c>
      <c r="F742" s="375"/>
      <c r="G742" s="322" t="s">
        <v>1222</v>
      </c>
      <c r="H742" s="415" t="s">
        <v>1743</v>
      </c>
      <c r="I742" s="416" t="s">
        <v>1744</v>
      </c>
      <c r="J742" s="321">
        <v>11</v>
      </c>
      <c r="K742" s="376" t="s">
        <v>1215</v>
      </c>
    </row>
    <row r="743" spans="1:11" ht="16.25" customHeight="1">
      <c r="A743" s="378" t="s">
        <v>996</v>
      </c>
      <c r="B743" s="336"/>
      <c r="C743" s="342"/>
      <c r="D743" s="342"/>
      <c r="E743" s="371">
        <v>360501</v>
      </c>
      <c r="F743" s="372"/>
      <c r="G743" s="231" t="s">
        <v>1224</v>
      </c>
      <c r="H743" s="405" t="s">
        <v>1745</v>
      </c>
      <c r="I743" s="306" t="s">
        <v>1746</v>
      </c>
      <c r="J743" s="320">
        <v>19</v>
      </c>
      <c r="K743" s="376" t="s">
        <v>1215</v>
      </c>
    </row>
    <row r="744" spans="1:11" ht="16.25" customHeight="1">
      <c r="A744" s="378" t="s">
        <v>996</v>
      </c>
      <c r="B744" s="336"/>
      <c r="C744" s="342"/>
      <c r="D744" s="342"/>
      <c r="E744" s="371">
        <v>360502</v>
      </c>
      <c r="F744" s="372"/>
      <c r="G744" s="231" t="s">
        <v>1225</v>
      </c>
      <c r="H744" s="405" t="s">
        <v>1747</v>
      </c>
      <c r="I744" s="306" t="s">
        <v>1748</v>
      </c>
      <c r="J744" s="320">
        <v>9</v>
      </c>
      <c r="K744" s="376" t="s">
        <v>1215</v>
      </c>
    </row>
    <row r="745" spans="1:11" ht="16.25" customHeight="1">
      <c r="A745" s="378" t="s">
        <v>996</v>
      </c>
      <c r="B745" s="336"/>
      <c r="C745" s="342"/>
      <c r="D745" s="342"/>
      <c r="E745" s="371">
        <v>360503</v>
      </c>
      <c r="F745" s="372"/>
      <c r="G745" s="231" t="s">
        <v>1226</v>
      </c>
      <c r="H745" s="405" t="s">
        <v>1749</v>
      </c>
      <c r="I745" s="306" t="s">
        <v>1750</v>
      </c>
      <c r="J745" s="320">
        <v>5</v>
      </c>
      <c r="K745" s="376" t="s">
        <v>1215</v>
      </c>
    </row>
    <row r="746" spans="1:11" ht="16.25" customHeight="1">
      <c r="A746" s="379" t="s">
        <v>996</v>
      </c>
      <c r="B746" s="337"/>
      <c r="C746" s="343"/>
      <c r="D746" s="343"/>
      <c r="E746" s="374">
        <v>360504</v>
      </c>
      <c r="F746" s="375"/>
      <c r="G746" s="322" t="s">
        <v>1224</v>
      </c>
      <c r="H746" s="413" t="s">
        <v>1751</v>
      </c>
      <c r="I746" s="414" t="s">
        <v>1752</v>
      </c>
      <c r="J746" s="321">
        <v>21</v>
      </c>
      <c r="K746" s="376" t="s">
        <v>1215</v>
      </c>
    </row>
    <row r="747" spans="1:11" ht="16.25" customHeight="1">
      <c r="A747" s="379" t="s">
        <v>996</v>
      </c>
      <c r="B747" s="337"/>
      <c r="C747" s="343"/>
      <c r="D747" s="343"/>
      <c r="E747" s="374">
        <v>360505</v>
      </c>
      <c r="F747" s="375"/>
      <c r="G747" s="322" t="s">
        <v>1225</v>
      </c>
      <c r="H747" s="413" t="s">
        <v>1753</v>
      </c>
      <c r="I747" s="414" t="s">
        <v>1754</v>
      </c>
      <c r="J747" s="321">
        <v>11</v>
      </c>
      <c r="K747" s="376" t="s">
        <v>1215</v>
      </c>
    </row>
    <row r="748" spans="1:11" ht="16.25" customHeight="1">
      <c r="A748" s="378" t="s">
        <v>996</v>
      </c>
      <c r="B748" s="336"/>
      <c r="C748" s="342"/>
      <c r="D748" s="342"/>
      <c r="E748" s="371">
        <v>360601</v>
      </c>
      <c r="F748" s="372"/>
      <c r="G748" s="231" t="s">
        <v>1227</v>
      </c>
      <c r="H748" s="405" t="s">
        <v>1001</v>
      </c>
      <c r="I748" s="306" t="s">
        <v>1002</v>
      </c>
      <c r="J748" s="320">
        <v>19</v>
      </c>
      <c r="K748" s="376" t="s">
        <v>1215</v>
      </c>
    </row>
    <row r="749" spans="1:11" ht="16.25" customHeight="1">
      <c r="A749" s="378" t="s">
        <v>996</v>
      </c>
      <c r="B749" s="336"/>
      <c r="C749" s="342"/>
      <c r="D749" s="342"/>
      <c r="E749" s="371">
        <v>360602</v>
      </c>
      <c r="F749" s="372"/>
      <c r="G749" s="231" t="s">
        <v>1228</v>
      </c>
      <c r="H749" s="405" t="s">
        <v>1004</v>
      </c>
      <c r="I749" s="306" t="s">
        <v>1005</v>
      </c>
      <c r="J749" s="320">
        <v>9</v>
      </c>
      <c r="K749" s="376" t="s">
        <v>1215</v>
      </c>
    </row>
    <row r="750" spans="1:11" ht="16.25" customHeight="1">
      <c r="A750" s="378" t="s">
        <v>996</v>
      </c>
      <c r="B750" s="336"/>
      <c r="C750" s="342"/>
      <c r="D750" s="342"/>
      <c r="E750" s="371">
        <v>360603</v>
      </c>
      <c r="F750" s="372"/>
      <c r="G750" s="231" t="s">
        <v>1229</v>
      </c>
      <c r="H750" s="405" t="s">
        <v>1007</v>
      </c>
      <c r="I750" s="306" t="s">
        <v>1008</v>
      </c>
      <c r="J750" s="231">
        <v>5</v>
      </c>
      <c r="K750" s="376" t="s">
        <v>1215</v>
      </c>
    </row>
    <row r="751" spans="1:11" ht="16.25" customHeight="1">
      <c r="A751" s="379" t="s">
        <v>996</v>
      </c>
      <c r="B751" s="337"/>
      <c r="C751" s="343"/>
      <c r="D751" s="343"/>
      <c r="E751" s="374">
        <v>360604</v>
      </c>
      <c r="F751" s="375"/>
      <c r="G751" s="322" t="s">
        <v>1227</v>
      </c>
      <c r="H751" s="415" t="s">
        <v>1755</v>
      </c>
      <c r="I751" s="416" t="s">
        <v>1756</v>
      </c>
      <c r="J751" s="321">
        <v>21</v>
      </c>
      <c r="K751" s="376" t="s">
        <v>1215</v>
      </c>
    </row>
    <row r="752" spans="1:11" ht="16.25" customHeight="1">
      <c r="A752" s="379" t="s">
        <v>996</v>
      </c>
      <c r="B752" s="337"/>
      <c r="C752" s="343"/>
      <c r="D752" s="343"/>
      <c r="E752" s="374">
        <v>360605</v>
      </c>
      <c r="F752" s="375"/>
      <c r="G752" s="322" t="s">
        <v>1228</v>
      </c>
      <c r="H752" s="415" t="s">
        <v>1757</v>
      </c>
      <c r="I752" s="416" t="s">
        <v>1758</v>
      </c>
      <c r="J752" s="321">
        <v>11</v>
      </c>
      <c r="K752" s="376" t="s">
        <v>1215</v>
      </c>
    </row>
    <row r="753" spans="1:11" ht="16.25" customHeight="1">
      <c r="A753" s="378" t="s">
        <v>1009</v>
      </c>
      <c r="B753" s="336"/>
      <c r="C753" s="342"/>
      <c r="D753" s="342"/>
      <c r="E753" s="371">
        <v>360701</v>
      </c>
      <c r="F753" s="372"/>
      <c r="G753" s="231" t="s">
        <v>1230</v>
      </c>
      <c r="H753" s="405" t="s">
        <v>1011</v>
      </c>
      <c r="I753" s="306" t="s">
        <v>1012</v>
      </c>
      <c r="J753" s="231">
        <v>19</v>
      </c>
      <c r="K753" s="376" t="s">
        <v>1215</v>
      </c>
    </row>
    <row r="754" spans="1:11" ht="16.25" customHeight="1">
      <c r="A754" s="378" t="s">
        <v>1009</v>
      </c>
      <c r="B754" s="336"/>
      <c r="C754" s="342"/>
      <c r="D754" s="342"/>
      <c r="E754" s="371">
        <v>360702</v>
      </c>
      <c r="F754" s="372"/>
      <c r="G754" s="231" t="s">
        <v>1231</v>
      </c>
      <c r="H754" s="405" t="s">
        <v>1014</v>
      </c>
      <c r="I754" s="306" t="s">
        <v>1015</v>
      </c>
      <c r="J754" s="231">
        <v>9</v>
      </c>
      <c r="K754" s="376" t="s">
        <v>1215</v>
      </c>
    </row>
    <row r="755" spans="1:11" ht="16.25" customHeight="1">
      <c r="A755" s="378" t="s">
        <v>1009</v>
      </c>
      <c r="B755" s="336"/>
      <c r="C755" s="342"/>
      <c r="D755" s="342"/>
      <c r="E755" s="371">
        <v>360703</v>
      </c>
      <c r="F755" s="372"/>
      <c r="G755" s="231" t="s">
        <v>1232</v>
      </c>
      <c r="H755" s="405" t="s">
        <v>1017</v>
      </c>
      <c r="I755" s="306" t="s">
        <v>1018</v>
      </c>
      <c r="J755" s="231">
        <v>5</v>
      </c>
      <c r="K755" s="376" t="s">
        <v>1215</v>
      </c>
    </row>
    <row r="756" spans="1:11" ht="16.25" customHeight="1">
      <c r="A756" s="379" t="s">
        <v>1009</v>
      </c>
      <c r="B756" s="337"/>
      <c r="C756" s="343"/>
      <c r="D756" s="343"/>
      <c r="E756" s="374">
        <v>360704</v>
      </c>
      <c r="F756" s="375"/>
      <c r="G756" s="322" t="s">
        <v>1230</v>
      </c>
      <c r="H756" s="415" t="s">
        <v>1759</v>
      </c>
      <c r="I756" s="416" t="s">
        <v>1760</v>
      </c>
      <c r="J756" s="322">
        <v>21</v>
      </c>
      <c r="K756" s="376" t="s">
        <v>1215</v>
      </c>
    </row>
    <row r="757" spans="1:11" ht="16.25" customHeight="1">
      <c r="A757" s="379" t="s">
        <v>1009</v>
      </c>
      <c r="B757" s="337"/>
      <c r="C757" s="343"/>
      <c r="D757" s="343"/>
      <c r="E757" s="374">
        <v>360705</v>
      </c>
      <c r="F757" s="375"/>
      <c r="G757" s="322" t="s">
        <v>1231</v>
      </c>
      <c r="H757" s="415" t="s">
        <v>1761</v>
      </c>
      <c r="I757" s="416" t="s">
        <v>1762</v>
      </c>
      <c r="J757" s="322">
        <v>11</v>
      </c>
      <c r="K757" s="376" t="s">
        <v>1215</v>
      </c>
    </row>
    <row r="758" spans="1:11" ht="16.25" customHeight="1">
      <c r="A758" s="378" t="s">
        <v>1019</v>
      </c>
      <c r="B758" s="336"/>
      <c r="C758" s="342"/>
      <c r="D758" s="342"/>
      <c r="E758" s="371">
        <v>360801</v>
      </c>
      <c r="F758" s="372"/>
      <c r="G758" s="231" t="s">
        <v>1233</v>
      </c>
      <c r="H758" s="405" t="s">
        <v>232</v>
      </c>
      <c r="I758" s="306" t="s">
        <v>1021</v>
      </c>
      <c r="J758" s="231">
        <v>19</v>
      </c>
      <c r="K758" s="376" t="s">
        <v>1215</v>
      </c>
    </row>
    <row r="759" spans="1:11" ht="16.25" customHeight="1">
      <c r="A759" s="378" t="s">
        <v>1019</v>
      </c>
      <c r="B759" s="336"/>
      <c r="C759" s="342"/>
      <c r="D759" s="342"/>
      <c r="E759" s="371">
        <v>360802</v>
      </c>
      <c r="F759" s="372"/>
      <c r="G759" s="231" t="s">
        <v>1234</v>
      </c>
      <c r="H759" s="405" t="s">
        <v>1023</v>
      </c>
      <c r="I759" s="306" t="s">
        <v>1024</v>
      </c>
      <c r="J759" s="231">
        <v>9</v>
      </c>
      <c r="K759" s="376" t="s">
        <v>1215</v>
      </c>
    </row>
    <row r="760" spans="1:11" ht="16.25" customHeight="1">
      <c r="A760" s="378" t="s">
        <v>1019</v>
      </c>
      <c r="B760" s="336"/>
      <c r="C760" s="342"/>
      <c r="D760" s="342"/>
      <c r="E760" s="371">
        <v>360803</v>
      </c>
      <c r="F760" s="372"/>
      <c r="G760" s="231" t="s">
        <v>1235</v>
      </c>
      <c r="H760" s="405" t="s">
        <v>1026</v>
      </c>
      <c r="I760" s="306" t="s">
        <v>1027</v>
      </c>
      <c r="J760" s="231">
        <v>5</v>
      </c>
      <c r="K760" s="376" t="s">
        <v>1215</v>
      </c>
    </row>
    <row r="761" spans="1:11" ht="16.25" customHeight="1">
      <c r="A761" s="379" t="s">
        <v>1019</v>
      </c>
      <c r="B761" s="337"/>
      <c r="C761" s="343"/>
      <c r="D761" s="343"/>
      <c r="E761" s="374">
        <v>360804</v>
      </c>
      <c r="F761" s="375"/>
      <c r="G761" s="322" t="s">
        <v>1233</v>
      </c>
      <c r="H761" s="415" t="s">
        <v>1763</v>
      </c>
      <c r="I761" s="416" t="s">
        <v>1764</v>
      </c>
      <c r="J761" s="322">
        <v>21</v>
      </c>
      <c r="K761" s="376" t="s">
        <v>1215</v>
      </c>
    </row>
    <row r="762" spans="1:11" ht="16.25" customHeight="1">
      <c r="A762" s="379" t="s">
        <v>1019</v>
      </c>
      <c r="B762" s="337"/>
      <c r="C762" s="343"/>
      <c r="D762" s="343"/>
      <c r="E762" s="374">
        <v>360805</v>
      </c>
      <c r="F762" s="375"/>
      <c r="G762" s="322" t="s">
        <v>1234</v>
      </c>
      <c r="H762" s="415" t="s">
        <v>1765</v>
      </c>
      <c r="I762" s="416" t="s">
        <v>1766</v>
      </c>
      <c r="J762" s="322">
        <v>11</v>
      </c>
      <c r="K762" s="376" t="s">
        <v>1215</v>
      </c>
    </row>
    <row r="763" spans="1:11" ht="16.25" customHeight="1">
      <c r="A763" s="378" t="s">
        <v>1039</v>
      </c>
      <c r="B763" s="336"/>
      <c r="C763" s="342"/>
      <c r="D763" s="342"/>
      <c r="E763" s="371">
        <v>360901</v>
      </c>
      <c r="F763" s="372"/>
      <c r="G763" s="231" t="s">
        <v>1236</v>
      </c>
      <c r="H763" s="405" t="s">
        <v>1034</v>
      </c>
      <c r="I763" s="306" t="s">
        <v>1035</v>
      </c>
      <c r="J763" s="231">
        <v>19</v>
      </c>
      <c r="K763" s="376" t="s">
        <v>1215</v>
      </c>
    </row>
    <row r="764" spans="1:11" ht="16.25" customHeight="1">
      <c r="A764" s="378" t="s">
        <v>1767</v>
      </c>
      <c r="B764" s="336"/>
      <c r="C764" s="342"/>
      <c r="D764" s="342"/>
      <c r="E764" s="371">
        <v>360902</v>
      </c>
      <c r="F764" s="372"/>
      <c r="G764" s="231" t="s">
        <v>1237</v>
      </c>
      <c r="H764" s="405" t="s">
        <v>233</v>
      </c>
      <c r="I764" s="306" t="s">
        <v>1038</v>
      </c>
      <c r="J764" s="231">
        <v>9</v>
      </c>
      <c r="K764" s="376" t="s">
        <v>1215</v>
      </c>
    </row>
    <row r="765" spans="1:11" ht="16.25" customHeight="1">
      <c r="A765" s="378" t="s">
        <v>1768</v>
      </c>
      <c r="B765" s="336"/>
      <c r="C765" s="342"/>
      <c r="D765" s="342"/>
      <c r="E765" s="371">
        <v>360903</v>
      </c>
      <c r="F765" s="372"/>
      <c r="G765" s="231" t="s">
        <v>1238</v>
      </c>
      <c r="H765" s="405" t="s">
        <v>1041</v>
      </c>
      <c r="I765" s="306" t="s">
        <v>1042</v>
      </c>
      <c r="J765" s="231">
        <v>5</v>
      </c>
      <c r="K765" s="376" t="s">
        <v>1215</v>
      </c>
    </row>
    <row r="766" spans="1:11" ht="16.25" customHeight="1">
      <c r="A766" s="378" t="s">
        <v>1039</v>
      </c>
      <c r="B766" s="336"/>
      <c r="C766" s="342"/>
      <c r="D766" s="342"/>
      <c r="E766" s="371">
        <v>360904</v>
      </c>
      <c r="F766" s="372"/>
      <c r="G766" s="231"/>
      <c r="H766" s="405" t="s">
        <v>1031</v>
      </c>
      <c r="I766" s="306" t="s">
        <v>1032</v>
      </c>
      <c r="J766" s="231">
        <v>20</v>
      </c>
      <c r="K766" s="376" t="s">
        <v>1215</v>
      </c>
    </row>
    <row r="767" spans="1:11" ht="16.25" customHeight="1">
      <c r="A767" s="378" t="s">
        <v>1039</v>
      </c>
      <c r="B767" s="336"/>
      <c r="C767" s="342"/>
      <c r="D767" s="342"/>
      <c r="E767" s="371">
        <v>360905</v>
      </c>
      <c r="F767" s="372"/>
      <c r="G767" s="231"/>
      <c r="H767" s="405" t="s">
        <v>1029</v>
      </c>
      <c r="I767" s="306" t="s">
        <v>1030</v>
      </c>
      <c r="J767" s="231">
        <v>24</v>
      </c>
      <c r="K767" s="376" t="s">
        <v>1215</v>
      </c>
    </row>
    <row r="768" spans="1:11" ht="16.25" customHeight="1">
      <c r="A768" s="379" t="s">
        <v>1028</v>
      </c>
      <c r="B768" s="337"/>
      <c r="C768" s="343"/>
      <c r="D768" s="343"/>
      <c r="E768" s="374">
        <v>360906</v>
      </c>
      <c r="F768" s="375"/>
      <c r="G768" s="322" t="s">
        <v>1236</v>
      </c>
      <c r="H768" s="415" t="s">
        <v>1806</v>
      </c>
      <c r="I768" s="416" t="s">
        <v>1770</v>
      </c>
      <c r="J768" s="322">
        <v>21</v>
      </c>
      <c r="K768" s="376" t="s">
        <v>1215</v>
      </c>
    </row>
    <row r="769" spans="1:11" ht="16.25" customHeight="1">
      <c r="A769" s="379" t="s">
        <v>1036</v>
      </c>
      <c r="B769" s="337"/>
      <c r="C769" s="343"/>
      <c r="D769" s="343"/>
      <c r="E769" s="374">
        <v>360907</v>
      </c>
      <c r="F769" s="375"/>
      <c r="G769" s="322" t="s">
        <v>1237</v>
      </c>
      <c r="H769" s="415" t="s">
        <v>1807</v>
      </c>
      <c r="I769" s="416" t="s">
        <v>1772</v>
      </c>
      <c r="J769" s="322">
        <v>11</v>
      </c>
      <c r="K769" s="376" t="s">
        <v>1215</v>
      </c>
    </row>
    <row r="770" spans="1:11" ht="16.25" customHeight="1">
      <c r="A770" s="378">
        <v>24.1</v>
      </c>
      <c r="B770" s="336"/>
      <c r="C770" s="342"/>
      <c r="D770" s="342"/>
      <c r="E770" s="371">
        <v>361101</v>
      </c>
      <c r="F770" s="372"/>
      <c r="G770" s="231" t="s">
        <v>1239</v>
      </c>
      <c r="H770" s="405" t="s">
        <v>1773</v>
      </c>
      <c r="I770" s="306" t="s">
        <v>1774</v>
      </c>
      <c r="J770" s="231">
        <v>19</v>
      </c>
      <c r="K770" s="376" t="s">
        <v>1215</v>
      </c>
    </row>
    <row r="771" spans="1:11" ht="16.25" customHeight="1">
      <c r="A771" s="378">
        <v>25.1</v>
      </c>
      <c r="B771" s="336"/>
      <c r="C771" s="342"/>
      <c r="D771" s="342"/>
      <c r="E771" s="371">
        <v>361102</v>
      </c>
      <c r="F771" s="372"/>
      <c r="G771" s="231" t="s">
        <v>1240</v>
      </c>
      <c r="H771" s="405" t="s">
        <v>1775</v>
      </c>
      <c r="I771" s="306" t="s">
        <v>1776</v>
      </c>
      <c r="J771" s="231">
        <v>9</v>
      </c>
      <c r="K771" s="376" t="s">
        <v>1215</v>
      </c>
    </row>
    <row r="772" spans="1:11" ht="16.25" customHeight="1">
      <c r="A772" s="378">
        <v>26</v>
      </c>
      <c r="B772" s="336"/>
      <c r="C772" s="342"/>
      <c r="D772" s="342"/>
      <c r="E772" s="371">
        <v>361103</v>
      </c>
      <c r="F772" s="372"/>
      <c r="G772" s="231" t="s">
        <v>1241</v>
      </c>
      <c r="H772" s="405" t="s">
        <v>1777</v>
      </c>
      <c r="I772" s="306" t="s">
        <v>1778</v>
      </c>
      <c r="J772" s="231">
        <v>5</v>
      </c>
      <c r="K772" s="376" t="s">
        <v>1215</v>
      </c>
    </row>
    <row r="773" spans="1:11" ht="16.25" customHeight="1">
      <c r="A773" s="379">
        <v>24</v>
      </c>
      <c r="B773" s="337"/>
      <c r="C773" s="343"/>
      <c r="D773" s="343"/>
      <c r="E773" s="374">
        <v>361104</v>
      </c>
      <c r="F773" s="375"/>
      <c r="G773" s="322" t="s">
        <v>1239</v>
      </c>
      <c r="H773" s="413" t="s">
        <v>1779</v>
      </c>
      <c r="I773" s="414" t="s">
        <v>1780</v>
      </c>
      <c r="J773" s="322">
        <v>21</v>
      </c>
      <c r="K773" s="376" t="s">
        <v>1215</v>
      </c>
    </row>
    <row r="774" spans="1:11" ht="16.25" customHeight="1">
      <c r="A774" s="379">
        <v>25</v>
      </c>
      <c r="B774" s="337"/>
      <c r="C774" s="343"/>
      <c r="D774" s="343"/>
      <c r="E774" s="374">
        <v>361105</v>
      </c>
      <c r="F774" s="375"/>
      <c r="G774" s="322" t="s">
        <v>1240</v>
      </c>
      <c r="H774" s="413" t="s">
        <v>1808</v>
      </c>
      <c r="I774" s="414" t="s">
        <v>1782</v>
      </c>
      <c r="J774" s="322">
        <v>11</v>
      </c>
      <c r="K774" s="376" t="s">
        <v>1215</v>
      </c>
    </row>
    <row r="775" spans="1:11" ht="16.25" customHeight="1">
      <c r="A775" s="378">
        <v>24.1</v>
      </c>
      <c r="B775" s="336"/>
      <c r="C775" s="342"/>
      <c r="D775" s="342"/>
      <c r="E775" s="371">
        <v>361201</v>
      </c>
      <c r="F775" s="372"/>
      <c r="G775" s="231" t="s">
        <v>1242</v>
      </c>
      <c r="H775" s="405" t="s">
        <v>1047</v>
      </c>
      <c r="I775" s="306" t="s">
        <v>1048</v>
      </c>
      <c r="J775" s="231">
        <v>19</v>
      </c>
      <c r="K775" s="376" t="s">
        <v>1215</v>
      </c>
    </row>
    <row r="776" spans="1:11" ht="16.25" customHeight="1">
      <c r="A776" s="378">
        <v>25.1</v>
      </c>
      <c r="B776" s="336"/>
      <c r="C776" s="342"/>
      <c r="D776" s="342"/>
      <c r="E776" s="371">
        <v>361202</v>
      </c>
      <c r="F776" s="372"/>
      <c r="G776" s="231" t="s">
        <v>1243</v>
      </c>
      <c r="H776" s="405" t="s">
        <v>1050</v>
      </c>
      <c r="I776" s="306" t="s">
        <v>1051</v>
      </c>
      <c r="J776" s="231">
        <v>9</v>
      </c>
      <c r="K776" s="376" t="s">
        <v>1215</v>
      </c>
    </row>
    <row r="777" spans="1:11" ht="16.25" customHeight="1">
      <c r="A777" s="378">
        <v>26</v>
      </c>
      <c r="B777" s="336"/>
      <c r="C777" s="342"/>
      <c r="D777" s="342"/>
      <c r="E777" s="371">
        <v>361203</v>
      </c>
      <c r="F777" s="372"/>
      <c r="G777" s="231" t="s">
        <v>1244</v>
      </c>
      <c r="H777" s="405" t="s">
        <v>1053</v>
      </c>
      <c r="I777" s="306" t="s">
        <v>1054</v>
      </c>
      <c r="J777" s="231">
        <v>5</v>
      </c>
      <c r="K777" s="376" t="s">
        <v>1215</v>
      </c>
    </row>
    <row r="778" spans="1:11" ht="16.25" customHeight="1">
      <c r="A778" s="379">
        <v>24</v>
      </c>
      <c r="B778" s="337"/>
      <c r="C778" s="343"/>
      <c r="D778" s="343"/>
      <c r="E778" s="374">
        <v>361204</v>
      </c>
      <c r="F778" s="375"/>
      <c r="G778" s="322" t="s">
        <v>1242</v>
      </c>
      <c r="H778" s="415" t="s">
        <v>1783</v>
      </c>
      <c r="I778" s="416" t="s">
        <v>1784</v>
      </c>
      <c r="J778" s="322">
        <v>21</v>
      </c>
      <c r="K778" s="376" t="s">
        <v>1215</v>
      </c>
    </row>
    <row r="779" spans="1:11" ht="16.25" customHeight="1">
      <c r="A779" s="379">
        <v>25</v>
      </c>
      <c r="B779" s="337"/>
      <c r="C779" s="343"/>
      <c r="D779" s="343"/>
      <c r="E779" s="374">
        <v>361205</v>
      </c>
      <c r="F779" s="375"/>
      <c r="G779" s="322" t="s">
        <v>1243</v>
      </c>
      <c r="H779" s="415" t="s">
        <v>1785</v>
      </c>
      <c r="I779" s="416" t="s">
        <v>1786</v>
      </c>
      <c r="J779" s="322">
        <v>11</v>
      </c>
      <c r="K779" s="376" t="s">
        <v>1215</v>
      </c>
    </row>
    <row r="780" spans="1:11" ht="16.25" customHeight="1">
      <c r="A780" s="377"/>
      <c r="B780" s="338"/>
      <c r="C780" s="344"/>
      <c r="D780" s="344"/>
      <c r="E780" s="371">
        <v>361301</v>
      </c>
      <c r="F780" s="372"/>
      <c r="G780" s="231" t="s">
        <v>1253</v>
      </c>
      <c r="H780" s="405" t="s">
        <v>1787</v>
      </c>
      <c r="I780" s="306" t="s">
        <v>1098</v>
      </c>
      <c r="J780" s="231">
        <v>19</v>
      </c>
      <c r="K780" s="376" t="s">
        <v>1215</v>
      </c>
    </row>
    <row r="781" spans="1:11" ht="16.25" customHeight="1">
      <c r="A781" s="377"/>
      <c r="B781" s="338"/>
      <c r="C781" s="344"/>
      <c r="D781" s="344"/>
      <c r="E781" s="371">
        <v>361302</v>
      </c>
      <c r="F781" s="372"/>
      <c r="G781" s="231" t="s">
        <v>1254</v>
      </c>
      <c r="H781" s="405" t="s">
        <v>1788</v>
      </c>
      <c r="I781" s="306" t="s">
        <v>1100</v>
      </c>
      <c r="J781" s="231">
        <v>9</v>
      </c>
      <c r="K781" s="376" t="s">
        <v>1215</v>
      </c>
    </row>
    <row r="782" spans="1:11" ht="16.25" customHeight="1">
      <c r="A782" s="377"/>
      <c r="B782" s="338"/>
      <c r="C782" s="344"/>
      <c r="D782" s="344"/>
      <c r="E782" s="371">
        <v>361303</v>
      </c>
      <c r="F782" s="372"/>
      <c r="G782" s="231" t="s">
        <v>1255</v>
      </c>
      <c r="H782" s="405" t="s">
        <v>1789</v>
      </c>
      <c r="I782" s="306" t="s">
        <v>1102</v>
      </c>
      <c r="J782" s="231">
        <v>5</v>
      </c>
      <c r="K782" s="376" t="s">
        <v>1215</v>
      </c>
    </row>
    <row r="783" spans="1:11" ht="16.25" customHeight="1">
      <c r="A783" s="377"/>
      <c r="B783" s="338"/>
      <c r="C783" s="344"/>
      <c r="D783" s="344"/>
      <c r="E783" s="371">
        <v>361304</v>
      </c>
      <c r="F783" s="372" t="s">
        <v>864</v>
      </c>
      <c r="G783" s="231" t="s">
        <v>1124</v>
      </c>
      <c r="H783" s="405" t="s">
        <v>1104</v>
      </c>
      <c r="I783" s="306" t="s">
        <v>1105</v>
      </c>
      <c r="J783" s="231">
        <v>0</v>
      </c>
      <c r="K783" s="376" t="s">
        <v>1215</v>
      </c>
    </row>
    <row r="784" spans="1:11" ht="16.25" customHeight="1">
      <c r="A784" s="379"/>
      <c r="B784" s="339"/>
      <c r="C784" s="345"/>
      <c r="D784" s="345"/>
      <c r="E784" s="374">
        <v>361305</v>
      </c>
      <c r="F784" s="375"/>
      <c r="G784" s="322" t="s">
        <v>1253</v>
      </c>
      <c r="H784" s="415" t="s">
        <v>1790</v>
      </c>
      <c r="I784" s="416" t="s">
        <v>1791</v>
      </c>
      <c r="J784" s="322">
        <v>21</v>
      </c>
      <c r="K784" s="376" t="s">
        <v>1215</v>
      </c>
    </row>
    <row r="785" spans="1:11" ht="16.25" customHeight="1">
      <c r="A785" s="379"/>
      <c r="B785" s="339"/>
      <c r="C785" s="345"/>
      <c r="D785" s="345"/>
      <c r="E785" s="374">
        <v>361306</v>
      </c>
      <c r="F785" s="375"/>
      <c r="G785" s="322" t="s">
        <v>1254</v>
      </c>
      <c r="H785" s="415" t="s">
        <v>1792</v>
      </c>
      <c r="I785" s="416" t="s">
        <v>1793</v>
      </c>
      <c r="J785" s="322">
        <v>11</v>
      </c>
      <c r="K785" s="376" t="s">
        <v>1215</v>
      </c>
    </row>
    <row r="786" spans="1:11" ht="16.25" customHeight="1">
      <c r="A786" s="377"/>
      <c r="B786" s="336">
        <v>1</v>
      </c>
      <c r="C786" s="342"/>
      <c r="D786" s="342"/>
      <c r="E786" s="371">
        <v>366301</v>
      </c>
      <c r="F786" s="372" t="s">
        <v>864</v>
      </c>
      <c r="G786" s="231" t="s">
        <v>1124</v>
      </c>
      <c r="H786" s="405" t="s">
        <v>1107</v>
      </c>
      <c r="I786" s="306" t="s">
        <v>1108</v>
      </c>
      <c r="J786" s="231">
        <v>19</v>
      </c>
      <c r="K786" s="376" t="s">
        <v>1215</v>
      </c>
    </row>
    <row r="787" spans="1:11" ht="16.25" customHeight="1">
      <c r="A787" s="377"/>
      <c r="B787" s="336">
        <v>2</v>
      </c>
      <c r="C787" s="342"/>
      <c r="D787" s="342"/>
      <c r="E787" s="371">
        <v>366302</v>
      </c>
      <c r="F787" s="372" t="s">
        <v>864</v>
      </c>
      <c r="G787" s="231" t="s">
        <v>1124</v>
      </c>
      <c r="H787" s="405" t="s">
        <v>1110</v>
      </c>
      <c r="I787" s="306" t="s">
        <v>1111</v>
      </c>
      <c r="J787" s="231">
        <v>19</v>
      </c>
      <c r="K787" s="376" t="s">
        <v>1215</v>
      </c>
    </row>
    <row r="788" spans="1:11" ht="16.25" customHeight="1">
      <c r="A788" s="377"/>
      <c r="B788" s="336">
        <v>3</v>
      </c>
      <c r="C788" s="342"/>
      <c r="D788" s="342"/>
      <c r="E788" s="371">
        <v>366303</v>
      </c>
      <c r="F788" s="372" t="s">
        <v>864</v>
      </c>
      <c r="G788" s="231" t="s">
        <v>1124</v>
      </c>
      <c r="H788" s="405" t="s">
        <v>1113</v>
      </c>
      <c r="I788" s="306" t="s">
        <v>1114</v>
      </c>
      <c r="J788" s="231">
        <v>19</v>
      </c>
      <c r="K788" s="376" t="s">
        <v>1215</v>
      </c>
    </row>
    <row r="789" spans="1:11" ht="16.25" customHeight="1">
      <c r="A789" s="377"/>
      <c r="B789" s="336">
        <v>4</v>
      </c>
      <c r="C789" s="342"/>
      <c r="D789" s="342"/>
      <c r="E789" s="371">
        <v>366304</v>
      </c>
      <c r="F789" s="372"/>
      <c r="G789" s="231" t="s">
        <v>1124</v>
      </c>
      <c r="H789" s="405" t="s">
        <v>1116</v>
      </c>
      <c r="I789" s="306" t="s">
        <v>1117</v>
      </c>
      <c r="J789" s="231">
        <v>19</v>
      </c>
      <c r="K789" s="376" t="s">
        <v>1215</v>
      </c>
    </row>
    <row r="790" spans="1:11" ht="16.25" customHeight="1">
      <c r="A790" s="377"/>
      <c r="B790" s="336" t="s">
        <v>1118</v>
      </c>
      <c r="C790" s="342"/>
      <c r="D790" s="342"/>
      <c r="E790" s="371">
        <v>366306</v>
      </c>
      <c r="F790" s="372"/>
      <c r="G790" s="231" t="s">
        <v>1124</v>
      </c>
      <c r="H790" s="405" t="s">
        <v>1120</v>
      </c>
      <c r="I790" s="306" t="s">
        <v>1121</v>
      </c>
      <c r="J790" s="231">
        <v>19</v>
      </c>
      <c r="K790" s="376" t="s">
        <v>1215</v>
      </c>
    </row>
    <row r="791" spans="1:11" ht="16.25" customHeight="1">
      <c r="A791" s="377"/>
      <c r="B791" s="336" t="s">
        <v>1118</v>
      </c>
      <c r="C791" s="342"/>
      <c r="D791" s="342"/>
      <c r="E791" s="371">
        <v>366307</v>
      </c>
      <c r="F791" s="372"/>
      <c r="G791" s="231" t="s">
        <v>1124</v>
      </c>
      <c r="H791" s="405" t="s">
        <v>1120</v>
      </c>
      <c r="I791" s="306" t="s">
        <v>1121</v>
      </c>
      <c r="J791" s="231">
        <v>9</v>
      </c>
      <c r="K791" s="376" t="s">
        <v>1215</v>
      </c>
    </row>
    <row r="792" spans="1:11" ht="16.25" customHeight="1">
      <c r="A792" s="377"/>
      <c r="B792" s="336" t="s">
        <v>1118</v>
      </c>
      <c r="C792" s="342"/>
      <c r="D792" s="342"/>
      <c r="E792" s="371">
        <v>366308</v>
      </c>
      <c r="F792" s="372"/>
      <c r="G792" s="231" t="s">
        <v>1124</v>
      </c>
      <c r="H792" s="405" t="s">
        <v>1120</v>
      </c>
      <c r="I792" s="306" t="s">
        <v>1121</v>
      </c>
      <c r="J792" s="231">
        <v>5</v>
      </c>
      <c r="K792" s="376" t="s">
        <v>1215</v>
      </c>
    </row>
    <row r="793" spans="1:11" ht="16.25" customHeight="1">
      <c r="A793" s="377"/>
      <c r="B793" s="336">
        <v>4</v>
      </c>
      <c r="C793" s="342"/>
      <c r="D793" s="342"/>
      <c r="E793" s="371">
        <v>366309</v>
      </c>
      <c r="F793" s="372"/>
      <c r="G793" s="231" t="s">
        <v>1124</v>
      </c>
      <c r="H793" s="405" t="s">
        <v>1116</v>
      </c>
      <c r="I793" s="306" t="s">
        <v>1117</v>
      </c>
      <c r="J793" s="231">
        <v>9</v>
      </c>
      <c r="K793" s="376" t="s">
        <v>1215</v>
      </c>
    </row>
    <row r="794" spans="1:11" ht="16.25" customHeight="1">
      <c r="A794" s="377"/>
      <c r="B794" s="336">
        <v>4</v>
      </c>
      <c r="C794" s="346"/>
      <c r="D794" s="346"/>
      <c r="E794" s="380">
        <v>366310</v>
      </c>
      <c r="F794" s="372"/>
      <c r="G794" s="231" t="s">
        <v>1124</v>
      </c>
      <c r="H794" s="405" t="s">
        <v>1116</v>
      </c>
      <c r="I794" s="306" t="s">
        <v>1117</v>
      </c>
      <c r="J794" s="231">
        <v>5</v>
      </c>
      <c r="K794" s="376" t="s">
        <v>1215</v>
      </c>
    </row>
    <row r="795" spans="1:11" ht="16.25" customHeight="1">
      <c r="A795" s="377"/>
      <c r="B795" s="336">
        <v>1</v>
      </c>
      <c r="C795" s="346"/>
      <c r="D795" s="346"/>
      <c r="E795" s="380">
        <v>366311</v>
      </c>
      <c r="F795" s="372" t="s">
        <v>864</v>
      </c>
      <c r="G795" s="231" t="s">
        <v>1124</v>
      </c>
      <c r="H795" s="405" t="s">
        <v>1107</v>
      </c>
      <c r="I795" s="306" t="s">
        <v>1108</v>
      </c>
      <c r="J795" s="231">
        <v>9</v>
      </c>
      <c r="K795" s="376" t="s">
        <v>1215</v>
      </c>
    </row>
    <row r="796" spans="1:11" ht="16.25" customHeight="1">
      <c r="A796" s="377"/>
      <c r="B796" s="336">
        <v>1</v>
      </c>
      <c r="C796" s="342"/>
      <c r="D796" s="342"/>
      <c r="E796" s="371">
        <v>366312</v>
      </c>
      <c r="F796" s="372" t="s">
        <v>864</v>
      </c>
      <c r="G796" s="231" t="s">
        <v>1124</v>
      </c>
      <c r="H796" s="405" t="s">
        <v>1107</v>
      </c>
      <c r="I796" s="306" t="s">
        <v>1108</v>
      </c>
      <c r="J796" s="231">
        <v>5</v>
      </c>
      <c r="K796" s="376" t="s">
        <v>1215</v>
      </c>
    </row>
    <row r="797" spans="1:11" ht="16.25" customHeight="1">
      <c r="A797" s="379"/>
      <c r="B797" s="337">
        <v>1</v>
      </c>
      <c r="C797" s="347"/>
      <c r="D797" s="347"/>
      <c r="E797" s="381">
        <v>366313</v>
      </c>
      <c r="F797" s="375" t="s">
        <v>864</v>
      </c>
      <c r="G797" s="322" t="s">
        <v>1124</v>
      </c>
      <c r="H797" s="408" t="s">
        <v>1107</v>
      </c>
      <c r="I797" s="308" t="s">
        <v>1108</v>
      </c>
      <c r="J797" s="322">
        <v>21</v>
      </c>
      <c r="K797" s="376" t="s">
        <v>1215</v>
      </c>
    </row>
    <row r="798" spans="1:11" ht="16.25" customHeight="1" thickBot="1">
      <c r="A798" s="379"/>
      <c r="B798" s="337">
        <v>1</v>
      </c>
      <c r="C798" s="348"/>
      <c r="D798" s="348"/>
      <c r="E798" s="382">
        <v>366314</v>
      </c>
      <c r="F798" s="375" t="s">
        <v>864</v>
      </c>
      <c r="G798" s="322" t="s">
        <v>1124</v>
      </c>
      <c r="H798" s="408" t="s">
        <v>1107</v>
      </c>
      <c r="I798" s="308" t="s">
        <v>1108</v>
      </c>
      <c r="J798" s="322">
        <v>11</v>
      </c>
      <c r="K798" s="376" t="s">
        <v>1215</v>
      </c>
    </row>
    <row r="799" spans="1:11" ht="16.25" customHeight="1" thickTop="1">
      <c r="A799" s="379"/>
      <c r="B799" s="340">
        <v>2</v>
      </c>
      <c r="C799" s="349"/>
      <c r="D799" s="349"/>
      <c r="E799" s="383">
        <v>366315</v>
      </c>
      <c r="F799" s="364" t="s">
        <v>864</v>
      </c>
      <c r="G799" s="350" t="s">
        <v>1124</v>
      </c>
      <c r="H799" s="417" t="s">
        <v>1110</v>
      </c>
      <c r="I799" s="418" t="s">
        <v>1111</v>
      </c>
      <c r="J799" s="350">
        <v>21</v>
      </c>
      <c r="K799" s="376" t="s">
        <v>1215</v>
      </c>
    </row>
    <row r="800" spans="1:11" ht="16.25" customHeight="1">
      <c r="A800" s="379"/>
      <c r="B800" s="337">
        <v>3</v>
      </c>
      <c r="C800" s="343"/>
      <c r="D800" s="343"/>
      <c r="E800" s="374">
        <v>366316</v>
      </c>
      <c r="F800" s="375" t="s">
        <v>864</v>
      </c>
      <c r="G800" s="322" t="s">
        <v>1124</v>
      </c>
      <c r="H800" s="408" t="s">
        <v>1113</v>
      </c>
      <c r="I800" s="418" t="s">
        <v>1114</v>
      </c>
      <c r="J800" s="322">
        <v>21</v>
      </c>
      <c r="K800" s="376" t="s">
        <v>1215</v>
      </c>
    </row>
    <row r="801" spans="1:11" ht="16.25" customHeight="1">
      <c r="A801" s="379"/>
      <c r="B801" s="337">
        <v>4</v>
      </c>
      <c r="C801" s="343"/>
      <c r="D801" s="343"/>
      <c r="E801" s="374">
        <v>366317</v>
      </c>
      <c r="F801" s="375"/>
      <c r="G801" s="322" t="s">
        <v>1124</v>
      </c>
      <c r="H801" s="408" t="s">
        <v>1116</v>
      </c>
      <c r="I801" s="308" t="s">
        <v>1117</v>
      </c>
      <c r="J801" s="322">
        <v>21</v>
      </c>
      <c r="K801" s="376" t="s">
        <v>1215</v>
      </c>
    </row>
    <row r="802" spans="1:11" ht="16.25" customHeight="1">
      <c r="A802" s="379"/>
      <c r="B802" s="337">
        <v>4</v>
      </c>
      <c r="C802" s="343"/>
      <c r="D802" s="343"/>
      <c r="E802" s="374">
        <v>366318</v>
      </c>
      <c r="F802" s="375"/>
      <c r="G802" s="322" t="s">
        <v>1124</v>
      </c>
      <c r="H802" s="408" t="s">
        <v>1116</v>
      </c>
      <c r="I802" s="308" t="s">
        <v>1117</v>
      </c>
      <c r="J802" s="322">
        <v>11</v>
      </c>
      <c r="K802" s="376" t="s">
        <v>1215</v>
      </c>
    </row>
    <row r="803" spans="1:11" ht="16.25" customHeight="1">
      <c r="A803" s="379"/>
      <c r="B803" s="337" t="s">
        <v>1118</v>
      </c>
      <c r="C803" s="343"/>
      <c r="D803" s="343"/>
      <c r="E803" s="374">
        <v>366319</v>
      </c>
      <c r="F803" s="375"/>
      <c r="G803" s="322" t="s">
        <v>1124</v>
      </c>
      <c r="H803" s="408" t="s">
        <v>1120</v>
      </c>
      <c r="I803" s="308" t="s">
        <v>1121</v>
      </c>
      <c r="J803" s="322">
        <v>21</v>
      </c>
      <c r="K803" s="376" t="s">
        <v>1215</v>
      </c>
    </row>
    <row r="804" spans="1:11" ht="16.25" customHeight="1">
      <c r="A804" s="379"/>
      <c r="B804" s="337" t="s">
        <v>1118</v>
      </c>
      <c r="C804" s="343"/>
      <c r="D804" s="343"/>
      <c r="E804" s="374">
        <v>366320</v>
      </c>
      <c r="F804" s="375"/>
      <c r="G804" s="322" t="s">
        <v>1124</v>
      </c>
      <c r="H804" s="408" t="s">
        <v>1120</v>
      </c>
      <c r="I804" s="308" t="s">
        <v>1121</v>
      </c>
      <c r="J804" s="322">
        <v>11</v>
      </c>
      <c r="K804" s="376" t="s">
        <v>1215</v>
      </c>
    </row>
    <row r="805" spans="1:11" ht="16.25" customHeight="1">
      <c r="A805" s="377">
        <v>35</v>
      </c>
      <c r="B805" s="336"/>
      <c r="C805" s="342"/>
      <c r="D805" s="342"/>
      <c r="E805" s="371">
        <v>367301</v>
      </c>
      <c r="F805" s="372"/>
      <c r="G805" s="231" t="s">
        <v>1251</v>
      </c>
      <c r="H805" s="405" t="s">
        <v>1092</v>
      </c>
      <c r="I805" s="306" t="s">
        <v>1093</v>
      </c>
      <c r="J805" s="231">
        <v>24</v>
      </c>
      <c r="K805" s="376" t="s">
        <v>1215</v>
      </c>
    </row>
    <row r="806" spans="1:11" ht="16.25" customHeight="1">
      <c r="A806" s="377">
        <v>35</v>
      </c>
      <c r="B806" s="336"/>
      <c r="C806" s="342"/>
      <c r="D806" s="342"/>
      <c r="E806" s="371">
        <v>367302</v>
      </c>
      <c r="F806" s="372"/>
      <c r="G806" s="231" t="s">
        <v>1252</v>
      </c>
      <c r="H806" s="405" t="s">
        <v>1095</v>
      </c>
      <c r="I806" s="306" t="s">
        <v>1096</v>
      </c>
      <c r="J806" s="231">
        <v>24</v>
      </c>
      <c r="K806" s="376" t="s">
        <v>1215</v>
      </c>
    </row>
    <row r="807" spans="1:11" ht="16.25" customHeight="1">
      <c r="A807" s="378">
        <v>24.1</v>
      </c>
      <c r="B807" s="338"/>
      <c r="C807" s="344"/>
      <c r="D807" s="344"/>
      <c r="E807" s="371">
        <v>367303</v>
      </c>
      <c r="F807" s="384"/>
      <c r="G807" s="231" t="s">
        <v>1245</v>
      </c>
      <c r="H807" s="405" t="s">
        <v>1056</v>
      </c>
      <c r="I807" s="306" t="s">
        <v>1057</v>
      </c>
      <c r="J807" s="231">
        <v>19</v>
      </c>
      <c r="K807" s="376" t="s">
        <v>1215</v>
      </c>
    </row>
    <row r="808" spans="1:11" ht="16.25" customHeight="1">
      <c r="A808" s="378">
        <v>25.1</v>
      </c>
      <c r="B808" s="338"/>
      <c r="C808" s="344"/>
      <c r="D808" s="344"/>
      <c r="E808" s="371">
        <v>367304</v>
      </c>
      <c r="F808" s="384"/>
      <c r="G808" s="231" t="s">
        <v>1245</v>
      </c>
      <c r="H808" s="405" t="s">
        <v>1058</v>
      </c>
      <c r="I808" s="306" t="s">
        <v>1059</v>
      </c>
      <c r="J808" s="231">
        <v>9</v>
      </c>
      <c r="K808" s="376" t="s">
        <v>1215</v>
      </c>
    </row>
    <row r="809" spans="1:11" ht="16.25" customHeight="1">
      <c r="A809" s="378">
        <v>26</v>
      </c>
      <c r="B809" s="338"/>
      <c r="C809" s="344"/>
      <c r="D809" s="344"/>
      <c r="E809" s="371">
        <v>367305</v>
      </c>
      <c r="F809" s="384"/>
      <c r="G809" s="231" t="s">
        <v>1245</v>
      </c>
      <c r="H809" s="405" t="s">
        <v>1060</v>
      </c>
      <c r="I809" s="306" t="s">
        <v>1061</v>
      </c>
      <c r="J809" s="231">
        <v>5</v>
      </c>
      <c r="K809" s="376" t="s">
        <v>1215</v>
      </c>
    </row>
    <row r="810" spans="1:11" ht="16.25" customHeight="1">
      <c r="A810" s="385">
        <v>24</v>
      </c>
      <c r="B810" s="339"/>
      <c r="C810" s="345"/>
      <c r="D810" s="345"/>
      <c r="E810" s="374">
        <v>367306</v>
      </c>
      <c r="F810" s="386"/>
      <c r="G810" s="322" t="s">
        <v>1245</v>
      </c>
      <c r="H810" s="415" t="s">
        <v>1794</v>
      </c>
      <c r="I810" s="416" t="s">
        <v>1795</v>
      </c>
      <c r="J810" s="322">
        <v>21</v>
      </c>
      <c r="K810" s="376" t="s">
        <v>1215</v>
      </c>
    </row>
    <row r="811" spans="1:11" ht="16.25" customHeight="1">
      <c r="A811" s="385">
        <v>25</v>
      </c>
      <c r="B811" s="339"/>
      <c r="C811" s="345"/>
      <c r="D811" s="345"/>
      <c r="E811" s="374">
        <v>367307</v>
      </c>
      <c r="F811" s="386"/>
      <c r="G811" s="322" t="s">
        <v>1245</v>
      </c>
      <c r="H811" s="415" t="s">
        <v>1796</v>
      </c>
      <c r="I811" s="416" t="s">
        <v>1797</v>
      </c>
      <c r="J811" s="322">
        <v>11</v>
      </c>
      <c r="K811" s="376" t="s">
        <v>1215</v>
      </c>
    </row>
    <row r="812" spans="1:11" ht="16.25" customHeight="1">
      <c r="A812" s="378">
        <v>35</v>
      </c>
      <c r="B812" s="336"/>
      <c r="C812" s="342"/>
      <c r="D812" s="342"/>
      <c r="E812" s="371">
        <v>367311</v>
      </c>
      <c r="F812" s="372"/>
      <c r="G812" s="231" t="s">
        <v>1251</v>
      </c>
      <c r="H812" s="405" t="s">
        <v>1092</v>
      </c>
      <c r="I812" s="306" t="s">
        <v>1093</v>
      </c>
      <c r="J812" s="231">
        <v>19</v>
      </c>
      <c r="K812" s="376" t="s">
        <v>1215</v>
      </c>
    </row>
    <row r="813" spans="1:11" ht="16.25" customHeight="1">
      <c r="A813" s="378">
        <v>35</v>
      </c>
      <c r="B813" s="336"/>
      <c r="C813" s="342"/>
      <c r="D813" s="342"/>
      <c r="E813" s="371">
        <v>367312</v>
      </c>
      <c r="F813" s="372"/>
      <c r="G813" s="231" t="s">
        <v>1251</v>
      </c>
      <c r="H813" s="405" t="s">
        <v>1092</v>
      </c>
      <c r="I813" s="306" t="s">
        <v>1093</v>
      </c>
      <c r="J813" s="231">
        <v>9</v>
      </c>
      <c r="K813" s="376" t="s">
        <v>1215</v>
      </c>
    </row>
    <row r="814" spans="1:11" ht="16.25" customHeight="1">
      <c r="A814" s="378">
        <v>35</v>
      </c>
      <c r="B814" s="336"/>
      <c r="C814" s="342"/>
      <c r="D814" s="342"/>
      <c r="E814" s="371">
        <v>367313</v>
      </c>
      <c r="F814" s="372"/>
      <c r="G814" s="231" t="s">
        <v>1251</v>
      </c>
      <c r="H814" s="405" t="s">
        <v>1092</v>
      </c>
      <c r="I814" s="306" t="s">
        <v>1093</v>
      </c>
      <c r="J814" s="231">
        <v>5</v>
      </c>
      <c r="K814" s="376" t="s">
        <v>1215</v>
      </c>
    </row>
    <row r="815" spans="1:11" ht="16.25" customHeight="1">
      <c r="A815" s="378">
        <v>35</v>
      </c>
      <c r="B815" s="336"/>
      <c r="C815" s="342"/>
      <c r="D815" s="342"/>
      <c r="E815" s="371">
        <v>367314</v>
      </c>
      <c r="F815" s="372"/>
      <c r="G815" s="231" t="s">
        <v>1251</v>
      </c>
      <c r="H815" s="405" t="s">
        <v>1092</v>
      </c>
      <c r="I815" s="306" t="s">
        <v>1093</v>
      </c>
      <c r="J815" s="231">
        <v>20</v>
      </c>
      <c r="K815" s="376" t="s">
        <v>1215</v>
      </c>
    </row>
    <row r="816" spans="1:11" ht="16.25" customHeight="1">
      <c r="A816" s="385">
        <v>35</v>
      </c>
      <c r="B816" s="337"/>
      <c r="C816" s="343"/>
      <c r="D816" s="343"/>
      <c r="E816" s="374">
        <v>367315</v>
      </c>
      <c r="F816" s="375"/>
      <c r="G816" s="322" t="s">
        <v>1251</v>
      </c>
      <c r="H816" s="408" t="s">
        <v>1092</v>
      </c>
      <c r="I816" s="308" t="s">
        <v>1093</v>
      </c>
      <c r="J816" s="322">
        <v>21</v>
      </c>
      <c r="K816" s="376" t="s">
        <v>1215</v>
      </c>
    </row>
    <row r="817" spans="1:11" ht="16.25" customHeight="1">
      <c r="A817" s="385">
        <v>35</v>
      </c>
      <c r="B817" s="337"/>
      <c r="C817" s="343"/>
      <c r="D817" s="343"/>
      <c r="E817" s="374">
        <v>367316</v>
      </c>
      <c r="F817" s="375"/>
      <c r="G817" s="322" t="s">
        <v>1251</v>
      </c>
      <c r="H817" s="408" t="s">
        <v>1092</v>
      </c>
      <c r="I817" s="308" t="s">
        <v>1093</v>
      </c>
      <c r="J817" s="322">
        <v>11</v>
      </c>
      <c r="K817" s="376" t="s">
        <v>1215</v>
      </c>
    </row>
    <row r="818" spans="1:11" ht="16.25" customHeight="1">
      <c r="A818" s="378">
        <v>35</v>
      </c>
      <c r="B818" s="336"/>
      <c r="C818" s="342"/>
      <c r="D818" s="342"/>
      <c r="E818" s="371">
        <v>367321</v>
      </c>
      <c r="F818" s="372"/>
      <c r="G818" s="231" t="s">
        <v>1252</v>
      </c>
      <c r="H818" s="405" t="s">
        <v>1095</v>
      </c>
      <c r="I818" s="306" t="s">
        <v>1096</v>
      </c>
      <c r="J818" s="231">
        <v>19</v>
      </c>
      <c r="K818" s="376" t="s">
        <v>1215</v>
      </c>
    </row>
    <row r="819" spans="1:11" ht="16.25" customHeight="1">
      <c r="A819" s="378">
        <v>35</v>
      </c>
      <c r="B819" s="336"/>
      <c r="C819" s="342"/>
      <c r="D819" s="342"/>
      <c r="E819" s="371">
        <v>367322</v>
      </c>
      <c r="F819" s="372"/>
      <c r="G819" s="231" t="s">
        <v>1252</v>
      </c>
      <c r="H819" s="405" t="s">
        <v>1095</v>
      </c>
      <c r="I819" s="306" t="s">
        <v>1096</v>
      </c>
      <c r="J819" s="231">
        <v>9</v>
      </c>
      <c r="K819" s="376" t="s">
        <v>1215</v>
      </c>
    </row>
    <row r="820" spans="1:11" ht="16.25" customHeight="1">
      <c r="A820" s="378">
        <v>35</v>
      </c>
      <c r="B820" s="336"/>
      <c r="C820" s="342"/>
      <c r="D820" s="342"/>
      <c r="E820" s="371">
        <v>367323</v>
      </c>
      <c r="F820" s="372"/>
      <c r="G820" s="231" t="s">
        <v>1252</v>
      </c>
      <c r="H820" s="405" t="s">
        <v>1095</v>
      </c>
      <c r="I820" s="306" t="s">
        <v>1096</v>
      </c>
      <c r="J820" s="231">
        <v>5</v>
      </c>
      <c r="K820" s="376" t="s">
        <v>1215</v>
      </c>
    </row>
    <row r="821" spans="1:11" ht="16.25" customHeight="1">
      <c r="A821" s="378">
        <v>35</v>
      </c>
      <c r="B821" s="336"/>
      <c r="C821" s="342"/>
      <c r="D821" s="342"/>
      <c r="E821" s="371">
        <v>367324</v>
      </c>
      <c r="F821" s="372"/>
      <c r="G821" s="231" t="s">
        <v>1252</v>
      </c>
      <c r="H821" s="405" t="s">
        <v>1095</v>
      </c>
      <c r="I821" s="306" t="s">
        <v>1096</v>
      </c>
      <c r="J821" s="231">
        <v>20</v>
      </c>
      <c r="K821" s="376" t="s">
        <v>1215</v>
      </c>
    </row>
    <row r="822" spans="1:11" ht="16.25" customHeight="1">
      <c r="A822" s="385">
        <v>35</v>
      </c>
      <c r="B822" s="337"/>
      <c r="C822" s="343"/>
      <c r="D822" s="343"/>
      <c r="E822" s="374">
        <v>367325</v>
      </c>
      <c r="F822" s="375"/>
      <c r="G822" s="322" t="s">
        <v>1252</v>
      </c>
      <c r="H822" s="408" t="s">
        <v>1095</v>
      </c>
      <c r="I822" s="308" t="s">
        <v>1096</v>
      </c>
      <c r="J822" s="322">
        <v>21</v>
      </c>
      <c r="K822" s="376" t="s">
        <v>1215</v>
      </c>
    </row>
    <row r="823" spans="1:11" ht="16.25" customHeight="1">
      <c r="A823" s="385">
        <v>35</v>
      </c>
      <c r="B823" s="337"/>
      <c r="C823" s="343"/>
      <c r="D823" s="343"/>
      <c r="E823" s="374">
        <v>367326</v>
      </c>
      <c r="F823" s="375"/>
      <c r="G823" s="322" t="s">
        <v>1252</v>
      </c>
      <c r="H823" s="408" t="s">
        <v>1095</v>
      </c>
      <c r="I823" s="308" t="s">
        <v>1096</v>
      </c>
      <c r="J823" s="322">
        <v>11</v>
      </c>
      <c r="K823" s="376" t="s">
        <v>1215</v>
      </c>
    </row>
    <row r="824" spans="1:11" ht="16.25" customHeight="1">
      <c r="A824" s="378">
        <v>28</v>
      </c>
      <c r="B824" s="336"/>
      <c r="C824" s="342"/>
      <c r="D824" s="342"/>
      <c r="E824" s="371">
        <v>368301</v>
      </c>
      <c r="F824" s="372" t="s">
        <v>864</v>
      </c>
      <c r="G824" s="231" t="s">
        <v>1124</v>
      </c>
      <c r="H824" s="405" t="s">
        <v>1063</v>
      </c>
      <c r="I824" s="306" t="s">
        <v>1064</v>
      </c>
      <c r="J824" s="231">
        <v>8</v>
      </c>
      <c r="K824" s="376" t="s">
        <v>1215</v>
      </c>
    </row>
    <row r="825" spans="1:11" ht="16.25" customHeight="1">
      <c r="A825" s="378">
        <v>30</v>
      </c>
      <c r="B825" s="336"/>
      <c r="C825" s="342"/>
      <c r="D825" s="342"/>
      <c r="E825" s="371">
        <v>368302</v>
      </c>
      <c r="F825" s="372" t="s">
        <v>864</v>
      </c>
      <c r="G825" s="231" t="s">
        <v>1124</v>
      </c>
      <c r="H825" s="405" t="s">
        <v>235</v>
      </c>
      <c r="I825" s="306" t="s">
        <v>1069</v>
      </c>
      <c r="J825" s="231">
        <v>0</v>
      </c>
      <c r="K825" s="376" t="s">
        <v>1215</v>
      </c>
    </row>
    <row r="826" spans="1:11" ht="16.25" customHeight="1">
      <c r="A826" s="378">
        <v>30.1</v>
      </c>
      <c r="B826" s="336"/>
      <c r="C826" s="346"/>
      <c r="D826" s="346"/>
      <c r="E826" s="380">
        <v>368303</v>
      </c>
      <c r="F826" s="372" t="s">
        <v>864</v>
      </c>
      <c r="G826" s="231" t="s">
        <v>1124</v>
      </c>
      <c r="H826" s="405" t="s">
        <v>1071</v>
      </c>
      <c r="I826" s="306" t="s">
        <v>1072</v>
      </c>
      <c r="J826" s="231">
        <v>0</v>
      </c>
      <c r="K826" s="376" t="s">
        <v>1215</v>
      </c>
    </row>
    <row r="827" spans="1:11" ht="16.25" customHeight="1">
      <c r="A827" s="378">
        <v>33</v>
      </c>
      <c r="B827" s="336"/>
      <c r="C827" s="342"/>
      <c r="D827" s="342"/>
      <c r="E827" s="371">
        <v>368304</v>
      </c>
      <c r="F827" s="372" t="s">
        <v>864</v>
      </c>
      <c r="G827" s="231" t="s">
        <v>1124</v>
      </c>
      <c r="H827" s="405" t="s">
        <v>1074</v>
      </c>
      <c r="I827" s="306" t="s">
        <v>1075</v>
      </c>
      <c r="J827" s="231">
        <v>19</v>
      </c>
      <c r="K827" s="376" t="s">
        <v>1215</v>
      </c>
    </row>
    <row r="828" spans="1:11" ht="16.25" customHeight="1">
      <c r="A828" s="378">
        <v>33</v>
      </c>
      <c r="B828" s="336"/>
      <c r="C828" s="138"/>
      <c r="D828" s="138"/>
      <c r="E828" s="387">
        <v>368305</v>
      </c>
      <c r="F828" s="372" t="s">
        <v>864</v>
      </c>
      <c r="G828" s="231" t="s">
        <v>1124</v>
      </c>
      <c r="H828" s="405" t="s">
        <v>1074</v>
      </c>
      <c r="I828" s="306" t="s">
        <v>1075</v>
      </c>
      <c r="J828" s="231">
        <v>9</v>
      </c>
      <c r="K828" s="376" t="s">
        <v>1215</v>
      </c>
    </row>
    <row r="829" spans="1:11" ht="16.25" customHeight="1">
      <c r="A829" s="378">
        <v>33</v>
      </c>
      <c r="B829" s="336"/>
      <c r="C829" s="342"/>
      <c r="D829" s="342"/>
      <c r="E829" s="371">
        <v>368306</v>
      </c>
      <c r="F829" s="372" t="s">
        <v>864</v>
      </c>
      <c r="G829" s="231" t="s">
        <v>1124</v>
      </c>
      <c r="H829" s="405" t="s">
        <v>1074</v>
      </c>
      <c r="I829" s="306" t="s">
        <v>1075</v>
      </c>
      <c r="J829" s="231">
        <v>5</v>
      </c>
      <c r="K829" s="376" t="s">
        <v>1215</v>
      </c>
    </row>
    <row r="830" spans="1:11" ht="16.25" customHeight="1">
      <c r="A830" s="385">
        <v>33</v>
      </c>
      <c r="B830" s="337"/>
      <c r="C830" s="343"/>
      <c r="D830" s="343"/>
      <c r="E830" s="374">
        <v>368307</v>
      </c>
      <c r="F830" s="375" t="s">
        <v>864</v>
      </c>
      <c r="G830" s="322" t="s">
        <v>1124</v>
      </c>
      <c r="H830" s="408" t="s">
        <v>1074</v>
      </c>
      <c r="I830" s="308" t="s">
        <v>1075</v>
      </c>
      <c r="J830" s="322">
        <v>21</v>
      </c>
      <c r="K830" s="376" t="s">
        <v>1215</v>
      </c>
    </row>
    <row r="831" spans="1:11" ht="16.25" customHeight="1">
      <c r="A831" s="385">
        <v>33</v>
      </c>
      <c r="B831" s="337"/>
      <c r="C831" s="343"/>
      <c r="D831" s="343"/>
      <c r="E831" s="374">
        <v>368308</v>
      </c>
      <c r="F831" s="375" t="s">
        <v>864</v>
      </c>
      <c r="G831" s="322" t="s">
        <v>1124</v>
      </c>
      <c r="H831" s="408" t="s">
        <v>1074</v>
      </c>
      <c r="I831" s="308" t="s">
        <v>1075</v>
      </c>
      <c r="J831" s="322">
        <v>11</v>
      </c>
      <c r="K831" s="376" t="s">
        <v>1215</v>
      </c>
    </row>
    <row r="832" spans="1:11" ht="16.25" customHeight="1">
      <c r="A832" s="378">
        <v>34</v>
      </c>
      <c r="B832" s="336"/>
      <c r="C832" s="342"/>
      <c r="D832" s="342"/>
      <c r="E832" s="371">
        <v>369101</v>
      </c>
      <c r="F832" s="372"/>
      <c r="G832" s="231" t="s">
        <v>1248</v>
      </c>
      <c r="H832" s="405" t="s">
        <v>1083</v>
      </c>
      <c r="I832" s="306" t="s">
        <v>1084</v>
      </c>
      <c r="J832" s="231">
        <v>19</v>
      </c>
      <c r="K832" s="376" t="s">
        <v>1215</v>
      </c>
    </row>
    <row r="833" spans="1:13" ht="16.25" customHeight="1">
      <c r="A833" s="378">
        <v>34</v>
      </c>
      <c r="B833" s="336"/>
      <c r="C833" s="342"/>
      <c r="D833" s="342"/>
      <c r="E833" s="371">
        <v>369102</v>
      </c>
      <c r="F833" s="372"/>
      <c r="G833" s="231" t="s">
        <v>1249</v>
      </c>
      <c r="H833" s="405" t="s">
        <v>1086</v>
      </c>
      <c r="I833" s="306" t="s">
        <v>1087</v>
      </c>
      <c r="J833" s="231">
        <v>9</v>
      </c>
      <c r="K833" s="376" t="s">
        <v>1215</v>
      </c>
    </row>
    <row r="834" spans="1:13" ht="16.25" customHeight="1">
      <c r="A834" s="378">
        <v>34</v>
      </c>
      <c r="B834" s="336"/>
      <c r="C834" s="342"/>
      <c r="D834" s="342"/>
      <c r="E834" s="371">
        <v>369103</v>
      </c>
      <c r="F834" s="372"/>
      <c r="G834" s="231" t="s">
        <v>1250</v>
      </c>
      <c r="H834" s="405" t="s">
        <v>1089</v>
      </c>
      <c r="I834" s="306" t="s">
        <v>1090</v>
      </c>
      <c r="J834" s="231">
        <v>5</v>
      </c>
      <c r="K834" s="376" t="s">
        <v>1215</v>
      </c>
    </row>
    <row r="835" spans="1:13" ht="16.25" customHeight="1">
      <c r="A835" s="378">
        <v>34</v>
      </c>
      <c r="B835" s="336"/>
      <c r="C835" s="342"/>
      <c r="D835" s="342"/>
      <c r="E835" s="371">
        <v>369104</v>
      </c>
      <c r="F835" s="372"/>
      <c r="G835" s="231" t="s">
        <v>1247</v>
      </c>
      <c r="H835" s="405" t="s">
        <v>1080</v>
      </c>
      <c r="I835" s="306" t="s">
        <v>1081</v>
      </c>
      <c r="J835" s="231">
        <v>20</v>
      </c>
      <c r="K835" s="376" t="s">
        <v>1215</v>
      </c>
    </row>
    <row r="836" spans="1:13" ht="16.25" customHeight="1">
      <c r="A836" s="378">
        <v>34</v>
      </c>
      <c r="B836" s="336"/>
      <c r="C836" s="342"/>
      <c r="D836" s="342"/>
      <c r="E836" s="371">
        <v>369105</v>
      </c>
      <c r="F836" s="372"/>
      <c r="G836" s="231" t="s">
        <v>1246</v>
      </c>
      <c r="H836" s="405" t="s">
        <v>1077</v>
      </c>
      <c r="I836" s="306" t="s">
        <v>1078</v>
      </c>
      <c r="J836" s="231">
        <v>24</v>
      </c>
      <c r="K836" s="376" t="s">
        <v>1215</v>
      </c>
    </row>
    <row r="837" spans="1:13" ht="16.25" customHeight="1">
      <c r="A837" s="385">
        <v>34</v>
      </c>
      <c r="B837" s="337"/>
      <c r="C837" s="343"/>
      <c r="D837" s="343"/>
      <c r="E837" s="374">
        <v>369106</v>
      </c>
      <c r="F837" s="375"/>
      <c r="G837" s="322" t="s">
        <v>1248</v>
      </c>
      <c r="H837" s="408" t="s">
        <v>1798</v>
      </c>
      <c r="I837" s="308" t="s">
        <v>1799</v>
      </c>
      <c r="J837" s="322">
        <v>21</v>
      </c>
      <c r="K837" s="376" t="s">
        <v>1215</v>
      </c>
    </row>
    <row r="838" spans="1:13" ht="16.25" customHeight="1">
      <c r="A838" s="388">
        <v>34</v>
      </c>
      <c r="B838" s="351"/>
      <c r="C838" s="348"/>
      <c r="D838" s="348"/>
      <c r="E838" s="389">
        <v>369107</v>
      </c>
      <c r="F838" s="390"/>
      <c r="G838" s="352" t="s">
        <v>1249</v>
      </c>
      <c r="H838" s="419" t="s">
        <v>1800</v>
      </c>
      <c r="I838" s="420" t="s">
        <v>1801</v>
      </c>
      <c r="J838" s="352">
        <v>11</v>
      </c>
      <c r="K838" s="376" t="s">
        <v>1215</v>
      </c>
    </row>
    <row r="839" spans="1:13" ht="16.25" customHeight="1">
      <c r="A839" s="277" t="s">
        <v>968</v>
      </c>
      <c r="B839" s="278"/>
      <c r="C839" s="279"/>
      <c r="D839" s="279"/>
      <c r="E839" s="247">
        <v>370101</v>
      </c>
      <c r="F839" s="239"/>
      <c r="G839" s="236" t="s">
        <v>1256</v>
      </c>
      <c r="H839" s="280" t="s">
        <v>970</v>
      </c>
      <c r="I839" s="280" t="s">
        <v>971</v>
      </c>
      <c r="J839" s="248">
        <v>19</v>
      </c>
      <c r="K839" s="376" t="s">
        <v>1257</v>
      </c>
    </row>
    <row r="840" spans="1:13" ht="16.25" customHeight="1">
      <c r="A840" s="281" t="s">
        <v>968</v>
      </c>
      <c r="B840" s="282"/>
      <c r="C840" s="283"/>
      <c r="D840" s="283"/>
      <c r="E840" s="251">
        <v>370102</v>
      </c>
      <c r="F840" s="252"/>
      <c r="G840" s="241" t="s">
        <v>1258</v>
      </c>
      <c r="H840" s="284" t="s">
        <v>974</v>
      </c>
      <c r="I840" s="280" t="s">
        <v>971</v>
      </c>
      <c r="J840" s="253">
        <v>9</v>
      </c>
      <c r="K840" s="376" t="s">
        <v>1257</v>
      </c>
      <c r="M840" s="235"/>
    </row>
    <row r="841" spans="1:13" ht="16.25" customHeight="1">
      <c r="A841" s="281" t="s">
        <v>968</v>
      </c>
      <c r="B841" s="282"/>
      <c r="C841" s="283"/>
      <c r="D841" s="283"/>
      <c r="E841" s="251">
        <v>370103</v>
      </c>
      <c r="F841" s="252"/>
      <c r="G841" s="241" t="s">
        <v>1259</v>
      </c>
      <c r="H841" s="284" t="s">
        <v>976</v>
      </c>
      <c r="I841" s="280" t="s">
        <v>971</v>
      </c>
      <c r="J841" s="253">
        <v>5</v>
      </c>
      <c r="K841" s="376" t="s">
        <v>1257</v>
      </c>
    </row>
    <row r="842" spans="1:13" ht="16.25" customHeight="1">
      <c r="A842" s="285" t="s">
        <v>968</v>
      </c>
      <c r="B842" s="286"/>
      <c r="C842" s="287"/>
      <c r="D842" s="287"/>
      <c r="E842" s="256">
        <v>370104</v>
      </c>
      <c r="F842" s="257"/>
      <c r="G842" s="233" t="s">
        <v>1256</v>
      </c>
      <c r="H842" s="288" t="s">
        <v>1733</v>
      </c>
      <c r="I842" s="288" t="s">
        <v>1734</v>
      </c>
      <c r="J842" s="258">
        <v>21</v>
      </c>
      <c r="K842" s="376" t="s">
        <v>1257</v>
      </c>
    </row>
    <row r="843" spans="1:13" ht="16.25" customHeight="1">
      <c r="A843" s="285" t="s">
        <v>968</v>
      </c>
      <c r="B843" s="286"/>
      <c r="C843" s="287"/>
      <c r="D843" s="287"/>
      <c r="E843" s="256">
        <v>370105</v>
      </c>
      <c r="F843" s="257"/>
      <c r="G843" s="233" t="s">
        <v>1258</v>
      </c>
      <c r="H843" s="288" t="s">
        <v>1735</v>
      </c>
      <c r="I843" s="288" t="s">
        <v>1736</v>
      </c>
      <c r="J843" s="258">
        <v>11</v>
      </c>
      <c r="K843" s="376" t="s">
        <v>1257</v>
      </c>
    </row>
    <row r="844" spans="1:13" ht="16.25" customHeight="1">
      <c r="A844" s="281" t="s">
        <v>977</v>
      </c>
      <c r="B844" s="282"/>
      <c r="C844" s="283"/>
      <c r="D844" s="283"/>
      <c r="E844" s="251">
        <v>370201</v>
      </c>
      <c r="F844" s="252"/>
      <c r="G844" s="241" t="s">
        <v>1260</v>
      </c>
      <c r="H844" s="284" t="s">
        <v>231</v>
      </c>
      <c r="I844" s="284" t="s">
        <v>979</v>
      </c>
      <c r="J844" s="253">
        <v>19</v>
      </c>
      <c r="K844" s="376" t="s">
        <v>1257</v>
      </c>
    </row>
    <row r="845" spans="1:13" ht="16.25" customHeight="1">
      <c r="A845" s="281" t="s">
        <v>977</v>
      </c>
      <c r="B845" s="282"/>
      <c r="C845" s="283"/>
      <c r="D845" s="283"/>
      <c r="E845" s="251">
        <v>370202</v>
      </c>
      <c r="F845" s="252"/>
      <c r="G845" s="241" t="s">
        <v>1261</v>
      </c>
      <c r="H845" s="284" t="s">
        <v>981</v>
      </c>
      <c r="I845" s="284" t="s">
        <v>982</v>
      </c>
      <c r="J845" s="253">
        <v>9</v>
      </c>
      <c r="K845" s="376" t="s">
        <v>1257</v>
      </c>
    </row>
    <row r="846" spans="1:13" ht="16.25" customHeight="1">
      <c r="A846" s="281" t="s">
        <v>977</v>
      </c>
      <c r="B846" s="282"/>
      <c r="C846" s="283"/>
      <c r="D846" s="283"/>
      <c r="E846" s="251">
        <v>370203</v>
      </c>
      <c r="F846" s="252"/>
      <c r="G846" s="241" t="s">
        <v>1262</v>
      </c>
      <c r="H846" s="284" t="s">
        <v>984</v>
      </c>
      <c r="I846" s="284" t="s">
        <v>985</v>
      </c>
      <c r="J846" s="253">
        <v>5</v>
      </c>
      <c r="K846" s="376" t="s">
        <v>1257</v>
      </c>
    </row>
    <row r="847" spans="1:13" ht="16.25" customHeight="1">
      <c r="A847" s="285" t="s">
        <v>977</v>
      </c>
      <c r="B847" s="286"/>
      <c r="C847" s="287"/>
      <c r="D847" s="287"/>
      <c r="E847" s="256">
        <v>370204</v>
      </c>
      <c r="F847" s="257"/>
      <c r="G847" s="233" t="s">
        <v>1260</v>
      </c>
      <c r="H847" s="288" t="s">
        <v>1737</v>
      </c>
      <c r="I847" s="288" t="s">
        <v>1738</v>
      </c>
      <c r="J847" s="258">
        <v>21</v>
      </c>
      <c r="K847" s="376" t="s">
        <v>1257</v>
      </c>
    </row>
    <row r="848" spans="1:13" ht="16.25" customHeight="1">
      <c r="A848" s="285" t="s">
        <v>977</v>
      </c>
      <c r="B848" s="286"/>
      <c r="C848" s="287"/>
      <c r="D848" s="287"/>
      <c r="E848" s="256">
        <v>370205</v>
      </c>
      <c r="F848" s="257"/>
      <c r="G848" s="233" t="s">
        <v>1261</v>
      </c>
      <c r="H848" s="288" t="s">
        <v>1739</v>
      </c>
      <c r="I848" s="288" t="s">
        <v>1740</v>
      </c>
      <c r="J848" s="258">
        <v>11</v>
      </c>
      <c r="K848" s="376" t="s">
        <v>1257</v>
      </c>
    </row>
    <row r="849" spans="1:11" ht="16.25" customHeight="1">
      <c r="A849" s="281" t="s">
        <v>986</v>
      </c>
      <c r="B849" s="282"/>
      <c r="C849" s="283"/>
      <c r="D849" s="283"/>
      <c r="E849" s="251">
        <v>370401</v>
      </c>
      <c r="F849" s="252"/>
      <c r="G849" s="241" t="s">
        <v>1263</v>
      </c>
      <c r="H849" s="284" t="s">
        <v>988</v>
      </c>
      <c r="I849" s="284" t="s">
        <v>989</v>
      </c>
      <c r="J849" s="253">
        <v>19</v>
      </c>
      <c r="K849" s="376" t="s">
        <v>1257</v>
      </c>
    </row>
    <row r="850" spans="1:11" ht="16.25" customHeight="1">
      <c r="A850" s="281" t="s">
        <v>986</v>
      </c>
      <c r="B850" s="282"/>
      <c r="C850" s="283"/>
      <c r="D850" s="283"/>
      <c r="E850" s="251">
        <v>370402</v>
      </c>
      <c r="F850" s="252"/>
      <c r="G850" s="241" t="s">
        <v>1264</v>
      </c>
      <c r="H850" s="284" t="s">
        <v>991</v>
      </c>
      <c r="I850" s="284" t="s">
        <v>992</v>
      </c>
      <c r="J850" s="253">
        <v>9</v>
      </c>
      <c r="K850" s="376" t="s">
        <v>1257</v>
      </c>
    </row>
    <row r="851" spans="1:11" ht="16.25" customHeight="1">
      <c r="A851" s="281" t="s">
        <v>986</v>
      </c>
      <c r="B851" s="282"/>
      <c r="C851" s="283"/>
      <c r="D851" s="283"/>
      <c r="E851" s="251">
        <v>370403</v>
      </c>
      <c r="F851" s="252"/>
      <c r="G851" s="241" t="s">
        <v>1265</v>
      </c>
      <c r="H851" s="284" t="s">
        <v>994</v>
      </c>
      <c r="I851" s="284" t="s">
        <v>995</v>
      </c>
      <c r="J851" s="253">
        <v>5</v>
      </c>
      <c r="K851" s="376" t="s">
        <v>1257</v>
      </c>
    </row>
    <row r="852" spans="1:11" ht="16.25" customHeight="1">
      <c r="A852" s="285" t="s">
        <v>986</v>
      </c>
      <c r="B852" s="286"/>
      <c r="C852" s="287"/>
      <c r="D852" s="287"/>
      <c r="E852" s="256">
        <v>370404</v>
      </c>
      <c r="F852" s="257"/>
      <c r="G852" s="233" t="s">
        <v>1263</v>
      </c>
      <c r="H852" s="288" t="s">
        <v>1741</v>
      </c>
      <c r="I852" s="288" t="s">
        <v>1742</v>
      </c>
      <c r="J852" s="258">
        <v>21</v>
      </c>
      <c r="K852" s="376" t="s">
        <v>1257</v>
      </c>
    </row>
    <row r="853" spans="1:11" ht="16.25" customHeight="1">
      <c r="A853" s="285" t="s">
        <v>986</v>
      </c>
      <c r="B853" s="286"/>
      <c r="C853" s="287"/>
      <c r="D853" s="287"/>
      <c r="E853" s="256">
        <v>370405</v>
      </c>
      <c r="F853" s="257"/>
      <c r="G853" s="233" t="s">
        <v>1264</v>
      </c>
      <c r="H853" s="288" t="s">
        <v>1743</v>
      </c>
      <c r="I853" s="288" t="s">
        <v>1744</v>
      </c>
      <c r="J853" s="258">
        <v>11</v>
      </c>
      <c r="K853" s="376" t="s">
        <v>1257</v>
      </c>
    </row>
    <row r="854" spans="1:11" ht="16.25" customHeight="1">
      <c r="A854" s="281" t="s">
        <v>996</v>
      </c>
      <c r="B854" s="282"/>
      <c r="C854" s="283"/>
      <c r="D854" s="283"/>
      <c r="E854" s="251">
        <v>370501</v>
      </c>
      <c r="F854" s="252"/>
      <c r="G854" s="241" t="s">
        <v>1266</v>
      </c>
      <c r="H854" s="284" t="s">
        <v>1745</v>
      </c>
      <c r="I854" s="284" t="s">
        <v>1746</v>
      </c>
      <c r="J854" s="253">
        <v>19</v>
      </c>
      <c r="K854" s="376" t="s">
        <v>1257</v>
      </c>
    </row>
    <row r="855" spans="1:11" ht="16.25" customHeight="1">
      <c r="A855" s="281" t="s">
        <v>996</v>
      </c>
      <c r="B855" s="282"/>
      <c r="C855" s="283"/>
      <c r="D855" s="283"/>
      <c r="E855" s="251">
        <v>370502</v>
      </c>
      <c r="F855" s="252"/>
      <c r="G855" s="241" t="s">
        <v>1267</v>
      </c>
      <c r="H855" s="284" t="s">
        <v>1747</v>
      </c>
      <c r="I855" s="284" t="s">
        <v>1748</v>
      </c>
      <c r="J855" s="253">
        <v>9</v>
      </c>
      <c r="K855" s="376" t="s">
        <v>1257</v>
      </c>
    </row>
    <row r="856" spans="1:11" ht="16.25" customHeight="1">
      <c r="A856" s="281" t="s">
        <v>996</v>
      </c>
      <c r="B856" s="282"/>
      <c r="C856" s="283"/>
      <c r="D856" s="283"/>
      <c r="E856" s="251">
        <v>370503</v>
      </c>
      <c r="F856" s="252"/>
      <c r="G856" s="241" t="s">
        <v>1268</v>
      </c>
      <c r="H856" s="284" t="s">
        <v>1749</v>
      </c>
      <c r="I856" s="284" t="s">
        <v>1750</v>
      </c>
      <c r="J856" s="253">
        <v>5</v>
      </c>
      <c r="K856" s="376" t="s">
        <v>1257</v>
      </c>
    </row>
    <row r="857" spans="1:11" ht="16.25" customHeight="1">
      <c r="A857" s="285" t="s">
        <v>996</v>
      </c>
      <c r="B857" s="286"/>
      <c r="C857" s="287"/>
      <c r="D857" s="287"/>
      <c r="E857" s="256">
        <v>370504</v>
      </c>
      <c r="F857" s="257"/>
      <c r="G857" s="233" t="s">
        <v>1266</v>
      </c>
      <c r="H857" s="289" t="s">
        <v>1751</v>
      </c>
      <c r="I857" s="289" t="s">
        <v>1752</v>
      </c>
      <c r="J857" s="258">
        <v>21</v>
      </c>
      <c r="K857" s="376" t="s">
        <v>1257</v>
      </c>
    </row>
    <row r="858" spans="1:11" ht="16.25" customHeight="1">
      <c r="A858" s="285" t="s">
        <v>996</v>
      </c>
      <c r="B858" s="286"/>
      <c r="C858" s="287"/>
      <c r="D858" s="287"/>
      <c r="E858" s="256">
        <v>370505</v>
      </c>
      <c r="F858" s="257"/>
      <c r="G858" s="233" t="s">
        <v>1267</v>
      </c>
      <c r="H858" s="289" t="s">
        <v>1753</v>
      </c>
      <c r="I858" s="289" t="s">
        <v>1754</v>
      </c>
      <c r="J858" s="258">
        <v>11</v>
      </c>
      <c r="K858" s="376" t="s">
        <v>1257</v>
      </c>
    </row>
    <row r="859" spans="1:11" ht="16.25" customHeight="1">
      <c r="A859" s="281" t="s">
        <v>996</v>
      </c>
      <c r="B859" s="282"/>
      <c r="C859" s="283"/>
      <c r="D859" s="283"/>
      <c r="E859" s="251">
        <v>370601</v>
      </c>
      <c r="F859" s="252"/>
      <c r="G859" s="241" t="s">
        <v>1269</v>
      </c>
      <c r="H859" s="284" t="s">
        <v>1001</v>
      </c>
      <c r="I859" s="284" t="s">
        <v>1002</v>
      </c>
      <c r="J859" s="253">
        <v>19</v>
      </c>
      <c r="K859" s="376" t="s">
        <v>1257</v>
      </c>
    </row>
    <row r="860" spans="1:11" ht="16.25" customHeight="1">
      <c r="A860" s="281" t="s">
        <v>996</v>
      </c>
      <c r="B860" s="282"/>
      <c r="C860" s="283"/>
      <c r="D860" s="283"/>
      <c r="E860" s="251">
        <v>370602</v>
      </c>
      <c r="F860" s="252"/>
      <c r="G860" s="241" t="s">
        <v>1270</v>
      </c>
      <c r="H860" s="284" t="s">
        <v>1004</v>
      </c>
      <c r="I860" s="284" t="s">
        <v>1005</v>
      </c>
      <c r="J860" s="253">
        <v>9</v>
      </c>
      <c r="K860" s="376" t="s">
        <v>1257</v>
      </c>
    </row>
    <row r="861" spans="1:11" ht="16.25" customHeight="1">
      <c r="A861" s="281" t="s">
        <v>996</v>
      </c>
      <c r="B861" s="282"/>
      <c r="C861" s="283"/>
      <c r="D861" s="283"/>
      <c r="E861" s="251">
        <v>370603</v>
      </c>
      <c r="F861" s="252"/>
      <c r="G861" s="241" t="s">
        <v>1271</v>
      </c>
      <c r="H861" s="284" t="s">
        <v>1007</v>
      </c>
      <c r="I861" s="284" t="s">
        <v>1008</v>
      </c>
      <c r="J861" s="241">
        <v>5</v>
      </c>
      <c r="K861" s="376" t="s">
        <v>1257</v>
      </c>
    </row>
    <row r="862" spans="1:11" ht="16.25" customHeight="1">
      <c r="A862" s="285" t="s">
        <v>996</v>
      </c>
      <c r="B862" s="286"/>
      <c r="C862" s="287"/>
      <c r="D862" s="287"/>
      <c r="E862" s="256">
        <v>370604</v>
      </c>
      <c r="F862" s="257"/>
      <c r="G862" s="233" t="s">
        <v>1269</v>
      </c>
      <c r="H862" s="288" t="s">
        <v>1755</v>
      </c>
      <c r="I862" s="288" t="s">
        <v>1756</v>
      </c>
      <c r="J862" s="258">
        <v>21</v>
      </c>
      <c r="K862" s="376" t="s">
        <v>1257</v>
      </c>
    </row>
    <row r="863" spans="1:11" ht="16.25" customHeight="1">
      <c r="A863" s="285" t="s">
        <v>996</v>
      </c>
      <c r="B863" s="286"/>
      <c r="C863" s="287"/>
      <c r="D863" s="287"/>
      <c r="E863" s="256">
        <v>370605</v>
      </c>
      <c r="F863" s="257"/>
      <c r="G863" s="233" t="s">
        <v>1270</v>
      </c>
      <c r="H863" s="288" t="s">
        <v>1757</v>
      </c>
      <c r="I863" s="288" t="s">
        <v>1758</v>
      </c>
      <c r="J863" s="258">
        <v>11</v>
      </c>
      <c r="K863" s="376" t="s">
        <v>1257</v>
      </c>
    </row>
    <row r="864" spans="1:11" ht="16.25" customHeight="1">
      <c r="A864" s="281" t="s">
        <v>1009</v>
      </c>
      <c r="B864" s="282"/>
      <c r="C864" s="283"/>
      <c r="D864" s="283"/>
      <c r="E864" s="251">
        <v>370701</v>
      </c>
      <c r="F864" s="252"/>
      <c r="G864" s="241" t="s">
        <v>1272</v>
      </c>
      <c r="H864" s="284" t="s">
        <v>1011</v>
      </c>
      <c r="I864" s="284" t="s">
        <v>1012</v>
      </c>
      <c r="J864" s="241">
        <v>19</v>
      </c>
      <c r="K864" s="376" t="s">
        <v>1257</v>
      </c>
    </row>
    <row r="865" spans="1:11" ht="16.25" customHeight="1">
      <c r="A865" s="281" t="s">
        <v>1009</v>
      </c>
      <c r="B865" s="282"/>
      <c r="C865" s="283"/>
      <c r="D865" s="283"/>
      <c r="E865" s="251">
        <v>370702</v>
      </c>
      <c r="F865" s="252"/>
      <c r="G865" s="241" t="s">
        <v>1273</v>
      </c>
      <c r="H865" s="284" t="s">
        <v>1014</v>
      </c>
      <c r="I865" s="284" t="s">
        <v>1015</v>
      </c>
      <c r="J865" s="241">
        <v>9</v>
      </c>
      <c r="K865" s="376" t="s">
        <v>1257</v>
      </c>
    </row>
    <row r="866" spans="1:11" ht="16.25" customHeight="1">
      <c r="A866" s="281" t="s">
        <v>1009</v>
      </c>
      <c r="B866" s="282"/>
      <c r="C866" s="283"/>
      <c r="D866" s="283"/>
      <c r="E866" s="251">
        <v>370703</v>
      </c>
      <c r="F866" s="252"/>
      <c r="G866" s="241" t="s">
        <v>1274</v>
      </c>
      <c r="H866" s="284" t="s">
        <v>1017</v>
      </c>
      <c r="I866" s="284" t="s">
        <v>1018</v>
      </c>
      <c r="J866" s="241">
        <v>5</v>
      </c>
      <c r="K866" s="376" t="s">
        <v>1257</v>
      </c>
    </row>
    <row r="867" spans="1:11" ht="16.25" customHeight="1">
      <c r="A867" s="285" t="s">
        <v>1009</v>
      </c>
      <c r="B867" s="286"/>
      <c r="C867" s="287"/>
      <c r="D867" s="287"/>
      <c r="E867" s="256">
        <v>370704</v>
      </c>
      <c r="F867" s="257"/>
      <c r="G867" s="233" t="s">
        <v>1272</v>
      </c>
      <c r="H867" s="288" t="s">
        <v>1759</v>
      </c>
      <c r="I867" s="288" t="s">
        <v>1760</v>
      </c>
      <c r="J867" s="233">
        <v>21</v>
      </c>
      <c r="K867" s="376" t="s">
        <v>1257</v>
      </c>
    </row>
    <row r="868" spans="1:11" ht="16.25" customHeight="1">
      <c r="A868" s="285" t="s">
        <v>1009</v>
      </c>
      <c r="B868" s="286"/>
      <c r="C868" s="287"/>
      <c r="D868" s="287"/>
      <c r="E868" s="256">
        <v>370705</v>
      </c>
      <c r="F868" s="257"/>
      <c r="G868" s="233" t="s">
        <v>1273</v>
      </c>
      <c r="H868" s="288" t="s">
        <v>1761</v>
      </c>
      <c r="I868" s="288" t="s">
        <v>1762</v>
      </c>
      <c r="J868" s="233">
        <v>11</v>
      </c>
      <c r="K868" s="376" t="s">
        <v>1257</v>
      </c>
    </row>
    <row r="869" spans="1:11" ht="16.25" customHeight="1">
      <c r="A869" s="281" t="s">
        <v>1019</v>
      </c>
      <c r="B869" s="282"/>
      <c r="C869" s="283"/>
      <c r="D869" s="283"/>
      <c r="E869" s="251">
        <v>370801</v>
      </c>
      <c r="F869" s="252"/>
      <c r="G869" s="241" t="s">
        <v>1275</v>
      </c>
      <c r="H869" s="284" t="s">
        <v>232</v>
      </c>
      <c r="I869" s="284" t="s">
        <v>1021</v>
      </c>
      <c r="J869" s="241">
        <v>19</v>
      </c>
      <c r="K869" s="376" t="s">
        <v>1257</v>
      </c>
    </row>
    <row r="870" spans="1:11" ht="16.25" customHeight="1">
      <c r="A870" s="281" t="s">
        <v>1019</v>
      </c>
      <c r="B870" s="282"/>
      <c r="C870" s="283"/>
      <c r="D870" s="283"/>
      <c r="E870" s="251">
        <v>370802</v>
      </c>
      <c r="F870" s="252"/>
      <c r="G870" s="241" t="s">
        <v>1276</v>
      </c>
      <c r="H870" s="284" t="s">
        <v>1023</v>
      </c>
      <c r="I870" s="284" t="s">
        <v>1024</v>
      </c>
      <c r="J870" s="241">
        <v>9</v>
      </c>
      <c r="K870" s="376" t="s">
        <v>1257</v>
      </c>
    </row>
    <row r="871" spans="1:11" ht="16.25" customHeight="1">
      <c r="A871" s="281" t="s">
        <v>1019</v>
      </c>
      <c r="B871" s="282"/>
      <c r="C871" s="283"/>
      <c r="D871" s="283"/>
      <c r="E871" s="251">
        <v>370803</v>
      </c>
      <c r="F871" s="252"/>
      <c r="G871" s="241" t="s">
        <v>1277</v>
      </c>
      <c r="H871" s="284" t="s">
        <v>1026</v>
      </c>
      <c r="I871" s="284" t="s">
        <v>1027</v>
      </c>
      <c r="J871" s="241">
        <v>5</v>
      </c>
      <c r="K871" s="376" t="s">
        <v>1257</v>
      </c>
    </row>
    <row r="872" spans="1:11" ht="16.25" customHeight="1">
      <c r="A872" s="285" t="s">
        <v>1019</v>
      </c>
      <c r="B872" s="286"/>
      <c r="C872" s="287"/>
      <c r="D872" s="287"/>
      <c r="E872" s="256">
        <v>370804</v>
      </c>
      <c r="F872" s="257"/>
      <c r="G872" s="233" t="s">
        <v>1275</v>
      </c>
      <c r="H872" s="288" t="s">
        <v>1763</v>
      </c>
      <c r="I872" s="288" t="s">
        <v>1764</v>
      </c>
      <c r="J872" s="233">
        <v>21</v>
      </c>
      <c r="K872" s="376" t="s">
        <v>1257</v>
      </c>
    </row>
    <row r="873" spans="1:11" ht="16.25" customHeight="1">
      <c r="A873" s="285" t="s">
        <v>1019</v>
      </c>
      <c r="B873" s="286"/>
      <c r="C873" s="287"/>
      <c r="D873" s="287"/>
      <c r="E873" s="256">
        <v>370805</v>
      </c>
      <c r="F873" s="257"/>
      <c r="G873" s="233" t="s">
        <v>1276</v>
      </c>
      <c r="H873" s="288" t="s">
        <v>1765</v>
      </c>
      <c r="I873" s="288" t="s">
        <v>1766</v>
      </c>
      <c r="J873" s="233">
        <v>11</v>
      </c>
      <c r="K873" s="376" t="s">
        <v>1257</v>
      </c>
    </row>
    <row r="874" spans="1:11" ht="16.25" customHeight="1">
      <c r="A874" s="281" t="s">
        <v>1039</v>
      </c>
      <c r="B874" s="282"/>
      <c r="C874" s="283"/>
      <c r="D874" s="283"/>
      <c r="E874" s="251">
        <v>370901</v>
      </c>
      <c r="F874" s="252"/>
      <c r="G874" s="241" t="s">
        <v>1278</v>
      </c>
      <c r="H874" s="284" t="s">
        <v>1034</v>
      </c>
      <c r="I874" s="284" t="s">
        <v>1035</v>
      </c>
      <c r="J874" s="241">
        <v>19</v>
      </c>
      <c r="K874" s="376" t="s">
        <v>1257</v>
      </c>
    </row>
    <row r="875" spans="1:11" ht="16.25" customHeight="1">
      <c r="A875" s="281" t="s">
        <v>1767</v>
      </c>
      <c r="B875" s="282"/>
      <c r="C875" s="283"/>
      <c r="D875" s="283"/>
      <c r="E875" s="251">
        <v>370902</v>
      </c>
      <c r="F875" s="252"/>
      <c r="G875" s="241" t="s">
        <v>1279</v>
      </c>
      <c r="H875" s="284" t="s">
        <v>233</v>
      </c>
      <c r="I875" s="284" t="s">
        <v>1038</v>
      </c>
      <c r="J875" s="241">
        <v>9</v>
      </c>
      <c r="K875" s="376" t="s">
        <v>1257</v>
      </c>
    </row>
    <row r="876" spans="1:11" ht="16.25" customHeight="1">
      <c r="A876" s="281" t="s">
        <v>1768</v>
      </c>
      <c r="B876" s="282"/>
      <c r="C876" s="283"/>
      <c r="D876" s="283"/>
      <c r="E876" s="251">
        <v>370903</v>
      </c>
      <c r="F876" s="252"/>
      <c r="G876" s="241" t="s">
        <v>1280</v>
      </c>
      <c r="H876" s="284" t="s">
        <v>1041</v>
      </c>
      <c r="I876" s="284" t="s">
        <v>1042</v>
      </c>
      <c r="J876" s="241">
        <v>5</v>
      </c>
      <c r="K876" s="376" t="s">
        <v>1257</v>
      </c>
    </row>
    <row r="877" spans="1:11" ht="16.25" customHeight="1">
      <c r="A877" s="281" t="s">
        <v>1039</v>
      </c>
      <c r="B877" s="282"/>
      <c r="C877" s="283"/>
      <c r="D877" s="283"/>
      <c r="E877" s="251">
        <v>370904</v>
      </c>
      <c r="F877" s="252"/>
      <c r="G877" s="241"/>
      <c r="H877" s="284" t="s">
        <v>1031</v>
      </c>
      <c r="I877" s="284" t="s">
        <v>1032</v>
      </c>
      <c r="J877" s="241">
        <v>20</v>
      </c>
      <c r="K877" s="376" t="s">
        <v>1257</v>
      </c>
    </row>
    <row r="878" spans="1:11" ht="16.25" customHeight="1">
      <c r="A878" s="281" t="s">
        <v>1039</v>
      </c>
      <c r="B878" s="282"/>
      <c r="C878" s="283"/>
      <c r="D878" s="283"/>
      <c r="E878" s="251">
        <v>370905</v>
      </c>
      <c r="F878" s="252"/>
      <c r="G878" s="241"/>
      <c r="H878" s="284" t="s">
        <v>1029</v>
      </c>
      <c r="I878" s="284" t="s">
        <v>1030</v>
      </c>
      <c r="J878" s="241">
        <v>24</v>
      </c>
      <c r="K878" s="376" t="s">
        <v>1257</v>
      </c>
    </row>
    <row r="879" spans="1:11" ht="16.25" customHeight="1">
      <c r="A879" s="285" t="s">
        <v>1028</v>
      </c>
      <c r="B879" s="286"/>
      <c r="C879" s="287"/>
      <c r="D879" s="287"/>
      <c r="E879" s="256">
        <v>370906</v>
      </c>
      <c r="F879" s="257"/>
      <c r="G879" s="233" t="s">
        <v>1278</v>
      </c>
      <c r="H879" s="288" t="s">
        <v>1806</v>
      </c>
      <c r="I879" s="288" t="s">
        <v>1770</v>
      </c>
      <c r="J879" s="233">
        <v>21</v>
      </c>
      <c r="K879" s="376" t="s">
        <v>1257</v>
      </c>
    </row>
    <row r="880" spans="1:11" ht="16.25" customHeight="1">
      <c r="A880" s="285" t="s">
        <v>1036</v>
      </c>
      <c r="B880" s="286"/>
      <c r="C880" s="287"/>
      <c r="D880" s="287"/>
      <c r="E880" s="256">
        <v>370907</v>
      </c>
      <c r="F880" s="257"/>
      <c r="G880" s="233" t="s">
        <v>1279</v>
      </c>
      <c r="H880" s="288" t="s">
        <v>1807</v>
      </c>
      <c r="I880" s="288" t="s">
        <v>1772</v>
      </c>
      <c r="J880" s="233">
        <v>11</v>
      </c>
      <c r="K880" s="376" t="s">
        <v>1257</v>
      </c>
    </row>
    <row r="881" spans="1:11" ht="16.25" customHeight="1">
      <c r="A881" s="281">
        <v>24.1</v>
      </c>
      <c r="B881" s="282"/>
      <c r="C881" s="283"/>
      <c r="D881" s="283"/>
      <c r="E881" s="251">
        <v>371101</v>
      </c>
      <c r="F881" s="252"/>
      <c r="G881" s="241" t="s">
        <v>1281</v>
      </c>
      <c r="H881" s="284" t="s">
        <v>1773</v>
      </c>
      <c r="I881" s="284" t="s">
        <v>1774</v>
      </c>
      <c r="J881" s="241">
        <v>19</v>
      </c>
      <c r="K881" s="376" t="s">
        <v>1257</v>
      </c>
    </row>
    <row r="882" spans="1:11" ht="16.25" customHeight="1">
      <c r="A882" s="281">
        <v>25.1</v>
      </c>
      <c r="B882" s="282"/>
      <c r="C882" s="283"/>
      <c r="D882" s="283"/>
      <c r="E882" s="251">
        <v>371102</v>
      </c>
      <c r="F882" s="252"/>
      <c r="G882" s="241" t="s">
        <v>1282</v>
      </c>
      <c r="H882" s="284" t="s">
        <v>1775</v>
      </c>
      <c r="I882" s="284" t="s">
        <v>1776</v>
      </c>
      <c r="J882" s="241">
        <v>9</v>
      </c>
      <c r="K882" s="376" t="s">
        <v>1257</v>
      </c>
    </row>
    <row r="883" spans="1:11" ht="16.25" customHeight="1">
      <c r="A883" s="281">
        <v>26</v>
      </c>
      <c r="B883" s="282"/>
      <c r="C883" s="283"/>
      <c r="D883" s="283"/>
      <c r="E883" s="251">
        <v>371103</v>
      </c>
      <c r="F883" s="353"/>
      <c r="G883" s="354" t="s">
        <v>1283</v>
      </c>
      <c r="H883" s="284" t="s">
        <v>1777</v>
      </c>
      <c r="I883" s="284" t="s">
        <v>1778</v>
      </c>
      <c r="J883" s="241">
        <v>5</v>
      </c>
      <c r="K883" s="376" t="s">
        <v>1257</v>
      </c>
    </row>
    <row r="884" spans="1:11" ht="16.25" customHeight="1">
      <c r="A884" s="285">
        <v>24</v>
      </c>
      <c r="B884" s="286"/>
      <c r="C884" s="287"/>
      <c r="D884" s="287"/>
      <c r="E884" s="256">
        <v>371104</v>
      </c>
      <c r="F884" s="355"/>
      <c r="G884" s="356" t="s">
        <v>1281</v>
      </c>
      <c r="H884" s="289" t="s">
        <v>1809</v>
      </c>
      <c r="I884" s="289" t="s">
        <v>1780</v>
      </c>
      <c r="J884" s="233">
        <v>21</v>
      </c>
      <c r="K884" s="376" t="s">
        <v>1257</v>
      </c>
    </row>
    <row r="885" spans="1:11" ht="16.25" customHeight="1">
      <c r="A885" s="285">
        <v>25</v>
      </c>
      <c r="B885" s="286"/>
      <c r="C885" s="287"/>
      <c r="D885" s="287"/>
      <c r="E885" s="256">
        <v>371105</v>
      </c>
      <c r="F885" s="257"/>
      <c r="G885" s="233" t="s">
        <v>1282</v>
      </c>
      <c r="H885" s="289" t="s">
        <v>1808</v>
      </c>
      <c r="I885" s="289" t="s">
        <v>1782</v>
      </c>
      <c r="J885" s="233">
        <v>11</v>
      </c>
      <c r="K885" s="376" t="s">
        <v>1257</v>
      </c>
    </row>
    <row r="886" spans="1:11" ht="16.25" customHeight="1">
      <c r="A886" s="281">
        <v>24.1</v>
      </c>
      <c r="B886" s="282"/>
      <c r="C886" s="283"/>
      <c r="D886" s="283"/>
      <c r="E886" s="251">
        <v>371201</v>
      </c>
      <c r="F886" s="252"/>
      <c r="G886" s="241" t="s">
        <v>1284</v>
      </c>
      <c r="H886" s="284" t="s">
        <v>1047</v>
      </c>
      <c r="I886" s="284" t="s">
        <v>1048</v>
      </c>
      <c r="J886" s="241">
        <v>19</v>
      </c>
      <c r="K886" s="376" t="s">
        <v>1257</v>
      </c>
    </row>
    <row r="887" spans="1:11" ht="16.25" customHeight="1">
      <c r="A887" s="281">
        <v>25.1</v>
      </c>
      <c r="B887" s="282"/>
      <c r="C887" s="283"/>
      <c r="D887" s="283"/>
      <c r="E887" s="251">
        <v>371202</v>
      </c>
      <c r="F887" s="252"/>
      <c r="G887" s="241" t="s">
        <v>1285</v>
      </c>
      <c r="H887" s="284" t="s">
        <v>1050</v>
      </c>
      <c r="I887" s="284" t="s">
        <v>1051</v>
      </c>
      <c r="J887" s="241">
        <v>9</v>
      </c>
      <c r="K887" s="376" t="s">
        <v>1257</v>
      </c>
    </row>
    <row r="888" spans="1:11" ht="16.25" customHeight="1">
      <c r="A888" s="281">
        <v>26</v>
      </c>
      <c r="B888" s="282"/>
      <c r="C888" s="283"/>
      <c r="D888" s="283"/>
      <c r="E888" s="251">
        <v>371203</v>
      </c>
      <c r="F888" s="252"/>
      <c r="G888" s="241" t="s">
        <v>1286</v>
      </c>
      <c r="H888" s="284" t="s">
        <v>1053</v>
      </c>
      <c r="I888" s="284" t="s">
        <v>1054</v>
      </c>
      <c r="J888" s="241">
        <v>5</v>
      </c>
      <c r="K888" s="376" t="s">
        <v>1257</v>
      </c>
    </row>
    <row r="889" spans="1:11" ht="16.25" customHeight="1">
      <c r="A889" s="285">
        <v>24</v>
      </c>
      <c r="B889" s="286"/>
      <c r="C889" s="287"/>
      <c r="D889" s="287"/>
      <c r="E889" s="256">
        <v>371204</v>
      </c>
      <c r="F889" s="257"/>
      <c r="G889" s="233" t="s">
        <v>1284</v>
      </c>
      <c r="H889" s="288" t="s">
        <v>1783</v>
      </c>
      <c r="I889" s="288" t="s">
        <v>1784</v>
      </c>
      <c r="J889" s="233">
        <v>21</v>
      </c>
      <c r="K889" s="376" t="s">
        <v>1257</v>
      </c>
    </row>
    <row r="890" spans="1:11" ht="16.25" customHeight="1">
      <c r="A890" s="285">
        <v>25</v>
      </c>
      <c r="B890" s="286"/>
      <c r="C890" s="287"/>
      <c r="D890" s="287"/>
      <c r="E890" s="256">
        <v>371205</v>
      </c>
      <c r="F890" s="257"/>
      <c r="G890" s="233" t="s">
        <v>1285</v>
      </c>
      <c r="H890" s="288" t="s">
        <v>1785</v>
      </c>
      <c r="I890" s="288" t="s">
        <v>1786</v>
      </c>
      <c r="J890" s="233">
        <v>11</v>
      </c>
      <c r="K890" s="376" t="s">
        <v>1257</v>
      </c>
    </row>
    <row r="891" spans="1:11" ht="16.25" customHeight="1">
      <c r="A891" s="277"/>
      <c r="B891" s="290"/>
      <c r="C891" s="291"/>
      <c r="D891" s="291"/>
      <c r="E891" s="251">
        <v>371301</v>
      </c>
      <c r="F891" s="252"/>
      <c r="G891" s="241" t="s">
        <v>1295</v>
      </c>
      <c r="H891" s="284" t="s">
        <v>1787</v>
      </c>
      <c r="I891" s="284" t="s">
        <v>1098</v>
      </c>
      <c r="J891" s="241">
        <v>19</v>
      </c>
      <c r="K891" s="376" t="s">
        <v>1257</v>
      </c>
    </row>
    <row r="892" spans="1:11" ht="16.25" customHeight="1">
      <c r="A892" s="277"/>
      <c r="B892" s="290"/>
      <c r="C892" s="291"/>
      <c r="D892" s="291"/>
      <c r="E892" s="251">
        <v>371302</v>
      </c>
      <c r="F892" s="252"/>
      <c r="G892" s="241" t="s">
        <v>1296</v>
      </c>
      <c r="H892" s="284" t="s">
        <v>1788</v>
      </c>
      <c r="I892" s="284" t="s">
        <v>1100</v>
      </c>
      <c r="J892" s="241">
        <v>9</v>
      </c>
      <c r="K892" s="376" t="s">
        <v>1257</v>
      </c>
    </row>
    <row r="893" spans="1:11" ht="16.25" customHeight="1">
      <c r="A893" s="277"/>
      <c r="B893" s="290"/>
      <c r="C893" s="291"/>
      <c r="D893" s="291"/>
      <c r="E893" s="251">
        <v>371303</v>
      </c>
      <c r="F893" s="252"/>
      <c r="G893" s="241" t="s">
        <v>1297</v>
      </c>
      <c r="H893" s="284" t="s">
        <v>1789</v>
      </c>
      <c r="I893" s="284" t="s">
        <v>1102</v>
      </c>
      <c r="J893" s="241">
        <v>5</v>
      </c>
      <c r="K893" s="376" t="s">
        <v>1257</v>
      </c>
    </row>
    <row r="894" spans="1:11" ht="16.25" customHeight="1">
      <c r="A894" s="277"/>
      <c r="B894" s="290"/>
      <c r="C894" s="291"/>
      <c r="D894" s="291"/>
      <c r="E894" s="251">
        <v>371304</v>
      </c>
      <c r="F894" s="252"/>
      <c r="G894" s="241" t="s">
        <v>1124</v>
      </c>
      <c r="H894" s="284" t="s">
        <v>1104</v>
      </c>
      <c r="I894" s="284" t="s">
        <v>1105</v>
      </c>
      <c r="J894" s="241">
        <v>0</v>
      </c>
      <c r="K894" s="376" t="s">
        <v>1257</v>
      </c>
    </row>
    <row r="895" spans="1:11" ht="16.25" customHeight="1">
      <c r="A895" s="285"/>
      <c r="B895" s="292"/>
      <c r="C895" s="293"/>
      <c r="D895" s="293"/>
      <c r="E895" s="256">
        <v>371305</v>
      </c>
      <c r="F895" s="257"/>
      <c r="G895" s="233" t="s">
        <v>1295</v>
      </c>
      <c r="H895" s="288" t="s">
        <v>1790</v>
      </c>
      <c r="I895" s="288" t="s">
        <v>1791</v>
      </c>
      <c r="J895" s="233">
        <v>21</v>
      </c>
      <c r="K895" s="376" t="s">
        <v>1257</v>
      </c>
    </row>
    <row r="896" spans="1:11" ht="16.25" customHeight="1">
      <c r="A896" s="285"/>
      <c r="B896" s="292"/>
      <c r="C896" s="293"/>
      <c r="D896" s="293"/>
      <c r="E896" s="256">
        <v>371306</v>
      </c>
      <c r="F896" s="257"/>
      <c r="G896" s="233" t="s">
        <v>1296</v>
      </c>
      <c r="H896" s="288" t="s">
        <v>1792</v>
      </c>
      <c r="I896" s="288" t="s">
        <v>1793</v>
      </c>
      <c r="J896" s="233">
        <v>11</v>
      </c>
      <c r="K896" s="376" t="s">
        <v>1257</v>
      </c>
    </row>
    <row r="897" spans="1:11" ht="16.25" customHeight="1">
      <c r="A897" s="277"/>
      <c r="B897" s="282">
        <v>1</v>
      </c>
      <c r="C897" s="283"/>
      <c r="D897" s="283"/>
      <c r="E897" s="251">
        <v>376301</v>
      </c>
      <c r="F897" s="252"/>
      <c r="G897" s="241" t="s">
        <v>1124</v>
      </c>
      <c r="H897" s="284" t="s">
        <v>1107</v>
      </c>
      <c r="I897" s="284" t="s">
        <v>1108</v>
      </c>
      <c r="J897" s="241">
        <v>19</v>
      </c>
      <c r="K897" s="376" t="s">
        <v>1257</v>
      </c>
    </row>
    <row r="898" spans="1:11" ht="16.25" customHeight="1">
      <c r="A898" s="277"/>
      <c r="B898" s="282">
        <v>2</v>
      </c>
      <c r="C898" s="283"/>
      <c r="D898" s="283"/>
      <c r="E898" s="251">
        <v>376302</v>
      </c>
      <c r="F898" s="252"/>
      <c r="G898" s="241" t="s">
        <v>1124</v>
      </c>
      <c r="H898" s="284" t="s">
        <v>1110</v>
      </c>
      <c r="I898" s="284" t="s">
        <v>1111</v>
      </c>
      <c r="J898" s="241">
        <v>19</v>
      </c>
      <c r="K898" s="376" t="s">
        <v>1257</v>
      </c>
    </row>
    <row r="899" spans="1:11" ht="16.25" customHeight="1">
      <c r="A899" s="277"/>
      <c r="B899" s="282">
        <v>3</v>
      </c>
      <c r="C899" s="283"/>
      <c r="D899" s="283"/>
      <c r="E899" s="251">
        <v>376303</v>
      </c>
      <c r="F899" s="252"/>
      <c r="G899" s="241" t="s">
        <v>1124</v>
      </c>
      <c r="H899" s="284" t="s">
        <v>1113</v>
      </c>
      <c r="I899" s="284" t="s">
        <v>1114</v>
      </c>
      <c r="J899" s="241">
        <v>19</v>
      </c>
      <c r="K899" s="376" t="s">
        <v>1257</v>
      </c>
    </row>
    <row r="900" spans="1:11" ht="16.25" customHeight="1">
      <c r="A900" s="277"/>
      <c r="B900" s="282">
        <v>4</v>
      </c>
      <c r="C900" s="283"/>
      <c r="D900" s="283"/>
      <c r="E900" s="251">
        <v>376304</v>
      </c>
      <c r="F900" s="252"/>
      <c r="G900" s="241" t="s">
        <v>1124</v>
      </c>
      <c r="H900" s="284" t="s">
        <v>1116</v>
      </c>
      <c r="I900" s="284" t="s">
        <v>1117</v>
      </c>
      <c r="J900" s="241">
        <v>19</v>
      </c>
      <c r="K900" s="376" t="s">
        <v>1257</v>
      </c>
    </row>
    <row r="901" spans="1:11" ht="16.25" customHeight="1">
      <c r="A901" s="277"/>
      <c r="B901" s="282" t="s">
        <v>1118</v>
      </c>
      <c r="C901" s="283"/>
      <c r="D901" s="283"/>
      <c r="E901" s="251">
        <v>376306</v>
      </c>
      <c r="F901" s="252"/>
      <c r="G901" s="241" t="s">
        <v>1124</v>
      </c>
      <c r="H901" s="284" t="s">
        <v>1120</v>
      </c>
      <c r="I901" s="284" t="s">
        <v>1121</v>
      </c>
      <c r="J901" s="241">
        <v>19</v>
      </c>
      <c r="K901" s="376" t="s">
        <v>1257</v>
      </c>
    </row>
    <row r="902" spans="1:11" ht="16.25" customHeight="1">
      <c r="A902" s="277"/>
      <c r="B902" s="282" t="s">
        <v>1118</v>
      </c>
      <c r="C902" s="283"/>
      <c r="D902" s="283"/>
      <c r="E902" s="251">
        <v>376307</v>
      </c>
      <c r="F902" s="252"/>
      <c r="G902" s="241" t="s">
        <v>1124</v>
      </c>
      <c r="H902" s="284" t="s">
        <v>1120</v>
      </c>
      <c r="I902" s="284" t="s">
        <v>1121</v>
      </c>
      <c r="J902" s="241">
        <v>9</v>
      </c>
      <c r="K902" s="376" t="s">
        <v>1257</v>
      </c>
    </row>
    <row r="903" spans="1:11" ht="16.25" customHeight="1">
      <c r="A903" s="277"/>
      <c r="B903" s="282" t="s">
        <v>1118</v>
      </c>
      <c r="C903" s="283"/>
      <c r="D903" s="283"/>
      <c r="E903" s="251">
        <v>376308</v>
      </c>
      <c r="F903" s="252"/>
      <c r="G903" s="241" t="s">
        <v>1124</v>
      </c>
      <c r="H903" s="284" t="s">
        <v>1120</v>
      </c>
      <c r="I903" s="284" t="s">
        <v>1121</v>
      </c>
      <c r="J903" s="241">
        <v>5</v>
      </c>
      <c r="K903" s="376" t="s">
        <v>1257</v>
      </c>
    </row>
    <row r="904" spans="1:11" ht="16.25" customHeight="1">
      <c r="A904" s="277"/>
      <c r="B904" s="282">
        <v>4</v>
      </c>
      <c r="C904" s="283"/>
      <c r="D904" s="283"/>
      <c r="E904" s="251">
        <v>376309</v>
      </c>
      <c r="F904" s="252"/>
      <c r="G904" s="241" t="s">
        <v>1124</v>
      </c>
      <c r="H904" s="284" t="s">
        <v>1116</v>
      </c>
      <c r="I904" s="284" t="s">
        <v>1117</v>
      </c>
      <c r="J904" s="241">
        <v>9</v>
      </c>
      <c r="K904" s="376" t="s">
        <v>1257</v>
      </c>
    </row>
    <row r="905" spans="1:11" ht="16.25" customHeight="1">
      <c r="A905" s="277"/>
      <c r="B905" s="282">
        <v>4</v>
      </c>
      <c r="C905" s="294"/>
      <c r="D905" s="294"/>
      <c r="E905" s="261">
        <v>376310</v>
      </c>
      <c r="F905" s="252"/>
      <c r="G905" s="241" t="s">
        <v>1124</v>
      </c>
      <c r="H905" s="284" t="s">
        <v>1116</v>
      </c>
      <c r="I905" s="284" t="s">
        <v>1117</v>
      </c>
      <c r="J905" s="241">
        <v>5</v>
      </c>
      <c r="K905" s="376" t="s">
        <v>1257</v>
      </c>
    </row>
    <row r="906" spans="1:11" ht="16.25" customHeight="1">
      <c r="A906" s="277"/>
      <c r="B906" s="282">
        <v>1</v>
      </c>
      <c r="C906" s="294"/>
      <c r="D906" s="294"/>
      <c r="E906" s="261">
        <v>376311</v>
      </c>
      <c r="F906" s="252"/>
      <c r="G906" s="241" t="s">
        <v>1124</v>
      </c>
      <c r="H906" s="284" t="s">
        <v>1107</v>
      </c>
      <c r="I906" s="284" t="s">
        <v>1108</v>
      </c>
      <c r="J906" s="241">
        <v>9</v>
      </c>
      <c r="K906" s="376" t="s">
        <v>1257</v>
      </c>
    </row>
    <row r="907" spans="1:11" ht="16.25" customHeight="1">
      <c r="A907" s="277"/>
      <c r="B907" s="282">
        <v>1</v>
      </c>
      <c r="C907" s="283"/>
      <c r="D907" s="283"/>
      <c r="E907" s="251">
        <v>376312</v>
      </c>
      <c r="F907" s="252"/>
      <c r="G907" s="241" t="s">
        <v>1124</v>
      </c>
      <c r="H907" s="284" t="s">
        <v>1107</v>
      </c>
      <c r="I907" s="284" t="s">
        <v>1108</v>
      </c>
      <c r="J907" s="241">
        <v>5</v>
      </c>
      <c r="K907" s="376" t="s">
        <v>1257</v>
      </c>
    </row>
    <row r="908" spans="1:11" ht="16.25" customHeight="1">
      <c r="A908" s="285"/>
      <c r="B908" s="286">
        <v>1</v>
      </c>
      <c r="C908" s="295"/>
      <c r="D908" s="295"/>
      <c r="E908" s="268">
        <v>376313</v>
      </c>
      <c r="F908" s="257"/>
      <c r="G908" s="233" t="s">
        <v>1124</v>
      </c>
      <c r="H908" s="288" t="s">
        <v>1107</v>
      </c>
      <c r="I908" s="288" t="s">
        <v>1108</v>
      </c>
      <c r="J908" s="233">
        <v>21</v>
      </c>
      <c r="K908" s="376" t="s">
        <v>1257</v>
      </c>
    </row>
    <row r="909" spans="1:11" ht="16.25" customHeight="1" thickBot="1">
      <c r="A909" s="285"/>
      <c r="B909" s="286">
        <v>1</v>
      </c>
      <c r="C909" s="296"/>
      <c r="D909" s="296"/>
      <c r="E909" s="270">
        <v>376314</v>
      </c>
      <c r="F909" s="257"/>
      <c r="G909" s="233" t="s">
        <v>1124</v>
      </c>
      <c r="H909" s="288" t="s">
        <v>1107</v>
      </c>
      <c r="I909" s="288" t="s">
        <v>1108</v>
      </c>
      <c r="J909" s="233">
        <v>11</v>
      </c>
      <c r="K909" s="376" t="s">
        <v>1257</v>
      </c>
    </row>
    <row r="910" spans="1:11" ht="16.25" customHeight="1" thickTop="1">
      <c r="A910" s="285"/>
      <c r="B910" s="297">
        <v>2</v>
      </c>
      <c r="C910" s="298"/>
      <c r="D910" s="298"/>
      <c r="E910" s="273">
        <v>376315</v>
      </c>
      <c r="F910" s="234"/>
      <c r="G910" s="274" t="s">
        <v>1124</v>
      </c>
      <c r="H910" s="299" t="s">
        <v>1110</v>
      </c>
      <c r="I910" s="299" t="s">
        <v>1111</v>
      </c>
      <c r="J910" s="274">
        <v>21</v>
      </c>
      <c r="K910" s="376" t="s">
        <v>1257</v>
      </c>
    </row>
    <row r="911" spans="1:11" ht="16.25" customHeight="1">
      <c r="A911" s="285"/>
      <c r="B911" s="286">
        <v>3</v>
      </c>
      <c r="C911" s="287"/>
      <c r="D911" s="287"/>
      <c r="E911" s="256">
        <v>376316</v>
      </c>
      <c r="F911" s="257"/>
      <c r="G911" s="233" t="s">
        <v>1124</v>
      </c>
      <c r="H911" s="288" t="s">
        <v>1113</v>
      </c>
      <c r="I911" s="299" t="s">
        <v>1114</v>
      </c>
      <c r="J911" s="233">
        <v>21</v>
      </c>
      <c r="K911" s="376" t="s">
        <v>1257</v>
      </c>
    </row>
    <row r="912" spans="1:11" ht="16.25" customHeight="1">
      <c r="A912" s="285"/>
      <c r="B912" s="286">
        <v>4</v>
      </c>
      <c r="C912" s="287"/>
      <c r="D912" s="287"/>
      <c r="E912" s="256">
        <v>376317</v>
      </c>
      <c r="F912" s="257"/>
      <c r="G912" s="233" t="s">
        <v>1124</v>
      </c>
      <c r="H912" s="288" t="s">
        <v>1116</v>
      </c>
      <c r="I912" s="288" t="s">
        <v>1117</v>
      </c>
      <c r="J912" s="233">
        <v>21</v>
      </c>
      <c r="K912" s="376" t="s">
        <v>1257</v>
      </c>
    </row>
    <row r="913" spans="1:11" ht="16.25" customHeight="1">
      <c r="A913" s="285"/>
      <c r="B913" s="286">
        <v>4</v>
      </c>
      <c r="C913" s="287"/>
      <c r="D913" s="287"/>
      <c r="E913" s="256">
        <v>376318</v>
      </c>
      <c r="F913" s="257"/>
      <c r="G913" s="233" t="s">
        <v>1124</v>
      </c>
      <c r="H913" s="288" t="s">
        <v>1116</v>
      </c>
      <c r="I913" s="288" t="s">
        <v>1117</v>
      </c>
      <c r="J913" s="233">
        <v>11</v>
      </c>
      <c r="K913" s="376" t="s">
        <v>1257</v>
      </c>
    </row>
    <row r="914" spans="1:11" ht="16.25" customHeight="1">
      <c r="A914" s="285"/>
      <c r="B914" s="286" t="s">
        <v>1118</v>
      </c>
      <c r="C914" s="287"/>
      <c r="D914" s="287"/>
      <c r="E914" s="256">
        <v>376319</v>
      </c>
      <c r="F914" s="257"/>
      <c r="G914" s="233" t="s">
        <v>1124</v>
      </c>
      <c r="H914" s="288" t="s">
        <v>1120</v>
      </c>
      <c r="I914" s="288" t="s">
        <v>1121</v>
      </c>
      <c r="J914" s="233">
        <v>21</v>
      </c>
      <c r="K914" s="376" t="s">
        <v>1257</v>
      </c>
    </row>
    <row r="915" spans="1:11" ht="16.25" customHeight="1">
      <c r="A915" s="285"/>
      <c r="B915" s="286" t="s">
        <v>1118</v>
      </c>
      <c r="C915" s="287"/>
      <c r="D915" s="287"/>
      <c r="E915" s="256">
        <v>376320</v>
      </c>
      <c r="F915" s="257"/>
      <c r="G915" s="233" t="s">
        <v>1124</v>
      </c>
      <c r="H915" s="288" t="s">
        <v>1120</v>
      </c>
      <c r="I915" s="288" t="s">
        <v>1121</v>
      </c>
      <c r="J915" s="233">
        <v>11</v>
      </c>
      <c r="K915" s="376" t="s">
        <v>1257</v>
      </c>
    </row>
    <row r="916" spans="1:11" ht="16.25" customHeight="1">
      <c r="A916" s="277">
        <v>35</v>
      </c>
      <c r="B916" s="282"/>
      <c r="C916" s="283"/>
      <c r="D916" s="283"/>
      <c r="E916" s="251">
        <v>377301</v>
      </c>
      <c r="F916" s="252"/>
      <c r="G916" s="241" t="s">
        <v>1124</v>
      </c>
      <c r="H916" s="284" t="s">
        <v>1293</v>
      </c>
      <c r="I916" s="284" t="s">
        <v>1294</v>
      </c>
      <c r="J916" s="241">
        <v>24</v>
      </c>
      <c r="K916" s="376" t="s">
        <v>1257</v>
      </c>
    </row>
    <row r="917" spans="1:11" ht="16.25" customHeight="1">
      <c r="A917" s="277">
        <v>35</v>
      </c>
      <c r="B917" s="282"/>
      <c r="C917" s="283"/>
      <c r="D917" s="283"/>
      <c r="E917" s="251">
        <v>377302</v>
      </c>
      <c r="F917" s="252"/>
      <c r="G917" s="241" t="s">
        <v>1124</v>
      </c>
      <c r="H917" s="284" t="s">
        <v>1095</v>
      </c>
      <c r="I917" s="284" t="s">
        <v>1096</v>
      </c>
      <c r="J917" s="241">
        <v>24</v>
      </c>
      <c r="K917" s="376" t="s">
        <v>1257</v>
      </c>
    </row>
    <row r="918" spans="1:11" ht="16.25" customHeight="1">
      <c r="A918" s="281">
        <v>24.1</v>
      </c>
      <c r="B918" s="290"/>
      <c r="C918" s="291"/>
      <c r="D918" s="291"/>
      <c r="E918" s="251">
        <v>377303</v>
      </c>
      <c r="F918" s="300"/>
      <c r="G918" s="241" t="s">
        <v>1287</v>
      </c>
      <c r="H918" s="284" t="s">
        <v>1056</v>
      </c>
      <c r="I918" s="284" t="s">
        <v>1057</v>
      </c>
      <c r="J918" s="241">
        <v>19</v>
      </c>
      <c r="K918" s="376" t="s">
        <v>1257</v>
      </c>
    </row>
    <row r="919" spans="1:11" ht="16.25" customHeight="1">
      <c r="A919" s="281">
        <v>25.1</v>
      </c>
      <c r="B919" s="290"/>
      <c r="C919" s="291"/>
      <c r="D919" s="291"/>
      <c r="E919" s="251">
        <v>377304</v>
      </c>
      <c r="F919" s="300"/>
      <c r="G919" s="241" t="s">
        <v>1287</v>
      </c>
      <c r="H919" s="284" t="s">
        <v>1058</v>
      </c>
      <c r="I919" s="284" t="s">
        <v>1059</v>
      </c>
      <c r="J919" s="241">
        <v>9</v>
      </c>
      <c r="K919" s="376" t="s">
        <v>1257</v>
      </c>
    </row>
    <row r="920" spans="1:11" ht="16.25" customHeight="1">
      <c r="A920" s="281">
        <v>26</v>
      </c>
      <c r="B920" s="290"/>
      <c r="C920" s="291"/>
      <c r="D920" s="291"/>
      <c r="E920" s="251">
        <v>377305</v>
      </c>
      <c r="F920" s="300"/>
      <c r="G920" s="241" t="s">
        <v>1287</v>
      </c>
      <c r="H920" s="284" t="s">
        <v>1060</v>
      </c>
      <c r="I920" s="284" t="s">
        <v>1061</v>
      </c>
      <c r="J920" s="241">
        <v>5</v>
      </c>
      <c r="K920" s="376" t="s">
        <v>1257</v>
      </c>
    </row>
    <row r="921" spans="1:11" ht="16.25" customHeight="1">
      <c r="A921" s="301">
        <v>24</v>
      </c>
      <c r="B921" s="292"/>
      <c r="C921" s="293"/>
      <c r="D921" s="293"/>
      <c r="E921" s="256">
        <v>377306</v>
      </c>
      <c r="F921" s="302"/>
      <c r="G921" s="233" t="s">
        <v>1287</v>
      </c>
      <c r="H921" s="288" t="s">
        <v>1794</v>
      </c>
      <c r="I921" s="288" t="s">
        <v>1795</v>
      </c>
      <c r="J921" s="233">
        <v>21</v>
      </c>
      <c r="K921" s="376" t="s">
        <v>1257</v>
      </c>
    </row>
    <row r="922" spans="1:11" ht="16.25" customHeight="1">
      <c r="A922" s="301">
        <v>25</v>
      </c>
      <c r="B922" s="292"/>
      <c r="C922" s="293"/>
      <c r="D922" s="293"/>
      <c r="E922" s="256">
        <v>377307</v>
      </c>
      <c r="F922" s="302"/>
      <c r="G922" s="233" t="s">
        <v>1287</v>
      </c>
      <c r="H922" s="288" t="s">
        <v>1796</v>
      </c>
      <c r="I922" s="288" t="s">
        <v>1797</v>
      </c>
      <c r="J922" s="233">
        <v>11</v>
      </c>
      <c r="K922" s="376" t="s">
        <v>1257</v>
      </c>
    </row>
    <row r="923" spans="1:11" ht="16.25" customHeight="1">
      <c r="A923" s="281">
        <v>35</v>
      </c>
      <c r="B923" s="282"/>
      <c r="C923" s="283"/>
      <c r="D923" s="283"/>
      <c r="E923" s="251">
        <v>377311</v>
      </c>
      <c r="F923" s="252"/>
      <c r="G923" s="241" t="s">
        <v>1124</v>
      </c>
      <c r="H923" s="284" t="s">
        <v>1293</v>
      </c>
      <c r="I923" s="284" t="s">
        <v>1294</v>
      </c>
      <c r="J923" s="241">
        <v>19</v>
      </c>
      <c r="K923" s="376" t="s">
        <v>1257</v>
      </c>
    </row>
    <row r="924" spans="1:11" ht="16.25" customHeight="1">
      <c r="A924" s="281">
        <v>35</v>
      </c>
      <c r="B924" s="282"/>
      <c r="C924" s="283"/>
      <c r="D924" s="283"/>
      <c r="E924" s="251">
        <v>377312</v>
      </c>
      <c r="F924" s="252"/>
      <c r="G924" s="241" t="s">
        <v>1124</v>
      </c>
      <c r="H924" s="284" t="s">
        <v>1293</v>
      </c>
      <c r="I924" s="284" t="s">
        <v>1294</v>
      </c>
      <c r="J924" s="241">
        <v>9</v>
      </c>
      <c r="K924" s="376" t="s">
        <v>1257</v>
      </c>
    </row>
    <row r="925" spans="1:11" ht="16.25" customHeight="1">
      <c r="A925" s="281">
        <v>35</v>
      </c>
      <c r="B925" s="282"/>
      <c r="C925" s="283"/>
      <c r="D925" s="283"/>
      <c r="E925" s="251">
        <v>377313</v>
      </c>
      <c r="F925" s="252"/>
      <c r="G925" s="241" t="s">
        <v>1124</v>
      </c>
      <c r="H925" s="284" t="s">
        <v>1293</v>
      </c>
      <c r="I925" s="284" t="s">
        <v>1294</v>
      </c>
      <c r="J925" s="241">
        <v>5</v>
      </c>
      <c r="K925" s="376" t="s">
        <v>1257</v>
      </c>
    </row>
    <row r="926" spans="1:11" ht="16.25" customHeight="1">
      <c r="A926" s="281">
        <v>35</v>
      </c>
      <c r="B926" s="282"/>
      <c r="C926" s="283"/>
      <c r="D926" s="283"/>
      <c r="E926" s="251">
        <v>377314</v>
      </c>
      <c r="F926" s="252"/>
      <c r="G926" s="241" t="s">
        <v>1124</v>
      </c>
      <c r="H926" s="284" t="s">
        <v>1293</v>
      </c>
      <c r="I926" s="284" t="s">
        <v>1294</v>
      </c>
      <c r="J926" s="241">
        <v>20</v>
      </c>
      <c r="K926" s="376" t="s">
        <v>1257</v>
      </c>
    </row>
    <row r="927" spans="1:11" ht="16.25" customHeight="1">
      <c r="A927" s="301">
        <v>35</v>
      </c>
      <c r="B927" s="286"/>
      <c r="C927" s="287"/>
      <c r="D927" s="287"/>
      <c r="E927" s="256">
        <v>377315</v>
      </c>
      <c r="F927" s="257"/>
      <c r="G927" s="233" t="s">
        <v>1124</v>
      </c>
      <c r="H927" s="288" t="s">
        <v>1293</v>
      </c>
      <c r="I927" s="288" t="s">
        <v>1294</v>
      </c>
      <c r="J927" s="233">
        <v>21</v>
      </c>
      <c r="K927" s="376" t="s">
        <v>1257</v>
      </c>
    </row>
    <row r="928" spans="1:11" ht="16.25" customHeight="1">
      <c r="A928" s="301">
        <v>35</v>
      </c>
      <c r="B928" s="286"/>
      <c r="C928" s="287"/>
      <c r="D928" s="287"/>
      <c r="E928" s="256">
        <v>377316</v>
      </c>
      <c r="F928" s="257"/>
      <c r="G928" s="233" t="s">
        <v>1124</v>
      </c>
      <c r="H928" s="288" t="s">
        <v>1293</v>
      </c>
      <c r="I928" s="288" t="s">
        <v>1294</v>
      </c>
      <c r="J928" s="233">
        <v>11</v>
      </c>
      <c r="K928" s="376" t="s">
        <v>1257</v>
      </c>
    </row>
    <row r="929" spans="1:11" ht="16.25" customHeight="1">
      <c r="A929" s="281">
        <v>35</v>
      </c>
      <c r="B929" s="282"/>
      <c r="C929" s="283"/>
      <c r="D929" s="283"/>
      <c r="E929" s="251">
        <v>377321</v>
      </c>
      <c r="F929" s="252"/>
      <c r="G929" s="241" t="s">
        <v>1124</v>
      </c>
      <c r="H929" s="284" t="s">
        <v>1095</v>
      </c>
      <c r="I929" s="284" t="s">
        <v>1096</v>
      </c>
      <c r="J929" s="241">
        <v>19</v>
      </c>
      <c r="K929" s="376" t="s">
        <v>1257</v>
      </c>
    </row>
    <row r="930" spans="1:11" ht="16.25" customHeight="1">
      <c r="A930" s="281">
        <v>35</v>
      </c>
      <c r="B930" s="282"/>
      <c r="C930" s="283"/>
      <c r="D930" s="283"/>
      <c r="E930" s="251">
        <v>377322</v>
      </c>
      <c r="F930" s="252"/>
      <c r="G930" s="241" t="s">
        <v>1124</v>
      </c>
      <c r="H930" s="284" t="s">
        <v>1095</v>
      </c>
      <c r="I930" s="284" t="s">
        <v>1096</v>
      </c>
      <c r="J930" s="241">
        <v>9</v>
      </c>
      <c r="K930" s="376" t="s">
        <v>1257</v>
      </c>
    </row>
    <row r="931" spans="1:11" ht="16.25" customHeight="1">
      <c r="A931" s="281">
        <v>35</v>
      </c>
      <c r="B931" s="282"/>
      <c r="C931" s="283"/>
      <c r="D931" s="283"/>
      <c r="E931" s="251">
        <v>377323</v>
      </c>
      <c r="F931" s="252"/>
      <c r="G931" s="241" t="s">
        <v>1124</v>
      </c>
      <c r="H931" s="284" t="s">
        <v>1095</v>
      </c>
      <c r="I931" s="284" t="s">
        <v>1096</v>
      </c>
      <c r="J931" s="241">
        <v>5</v>
      </c>
      <c r="K931" s="376" t="s">
        <v>1257</v>
      </c>
    </row>
    <row r="932" spans="1:11" ht="16.25" customHeight="1">
      <c r="A932" s="281">
        <v>35</v>
      </c>
      <c r="B932" s="282"/>
      <c r="C932" s="283"/>
      <c r="D932" s="283"/>
      <c r="E932" s="251">
        <v>377324</v>
      </c>
      <c r="F932" s="252"/>
      <c r="G932" s="241" t="s">
        <v>1124</v>
      </c>
      <c r="H932" s="284" t="s">
        <v>1095</v>
      </c>
      <c r="I932" s="284" t="s">
        <v>1096</v>
      </c>
      <c r="J932" s="241">
        <v>20</v>
      </c>
      <c r="K932" s="376" t="s">
        <v>1257</v>
      </c>
    </row>
    <row r="933" spans="1:11" ht="16.25" customHeight="1">
      <c r="A933" s="301">
        <v>35</v>
      </c>
      <c r="B933" s="286"/>
      <c r="C933" s="287"/>
      <c r="D933" s="287"/>
      <c r="E933" s="256">
        <v>377325</v>
      </c>
      <c r="F933" s="257"/>
      <c r="G933" s="233" t="s">
        <v>1124</v>
      </c>
      <c r="H933" s="288" t="s">
        <v>1095</v>
      </c>
      <c r="I933" s="288" t="s">
        <v>1096</v>
      </c>
      <c r="J933" s="233">
        <v>21</v>
      </c>
      <c r="K933" s="376" t="s">
        <v>1257</v>
      </c>
    </row>
    <row r="934" spans="1:11" ht="16.25" customHeight="1">
      <c r="A934" s="301">
        <v>35</v>
      </c>
      <c r="B934" s="286"/>
      <c r="C934" s="287"/>
      <c r="D934" s="287"/>
      <c r="E934" s="256">
        <v>377326</v>
      </c>
      <c r="F934" s="257"/>
      <c r="G934" s="233" t="s">
        <v>1124</v>
      </c>
      <c r="H934" s="288" t="s">
        <v>1095</v>
      </c>
      <c r="I934" s="288" t="s">
        <v>1096</v>
      </c>
      <c r="J934" s="233">
        <v>11</v>
      </c>
      <c r="K934" s="376" t="s">
        <v>1257</v>
      </c>
    </row>
    <row r="935" spans="1:11" ht="16.25" customHeight="1">
      <c r="A935" s="281">
        <v>28</v>
      </c>
      <c r="B935" s="282"/>
      <c r="C935" s="283"/>
      <c r="D935" s="283"/>
      <c r="E935" s="251">
        <v>378301</v>
      </c>
      <c r="F935" s="252"/>
      <c r="G935" s="241" t="s">
        <v>1124</v>
      </c>
      <c r="H935" s="284" t="s">
        <v>1063</v>
      </c>
      <c r="I935" s="284" t="s">
        <v>1064</v>
      </c>
      <c r="J935" s="241">
        <v>8</v>
      </c>
      <c r="K935" s="376" t="s">
        <v>1257</v>
      </c>
    </row>
    <row r="936" spans="1:11" ht="16.25" customHeight="1">
      <c r="A936" s="281">
        <v>30</v>
      </c>
      <c r="B936" s="282"/>
      <c r="C936" s="283"/>
      <c r="D936" s="283"/>
      <c r="E936" s="251">
        <v>378302</v>
      </c>
      <c r="F936" s="252"/>
      <c r="G936" s="241" t="s">
        <v>1124</v>
      </c>
      <c r="H936" s="284" t="s">
        <v>235</v>
      </c>
      <c r="I936" s="284" t="s">
        <v>1069</v>
      </c>
      <c r="J936" s="241">
        <v>0</v>
      </c>
      <c r="K936" s="376" t="s">
        <v>1257</v>
      </c>
    </row>
    <row r="937" spans="1:11" ht="16.25" customHeight="1">
      <c r="A937" s="281">
        <v>30.1</v>
      </c>
      <c r="B937" s="282"/>
      <c r="C937" s="294"/>
      <c r="D937" s="294"/>
      <c r="E937" s="261">
        <v>378303</v>
      </c>
      <c r="F937" s="252"/>
      <c r="G937" s="241" t="s">
        <v>1124</v>
      </c>
      <c r="H937" s="284" t="s">
        <v>1071</v>
      </c>
      <c r="I937" s="284" t="s">
        <v>1072</v>
      </c>
      <c r="J937" s="241">
        <v>0</v>
      </c>
      <c r="K937" s="376" t="s">
        <v>1257</v>
      </c>
    </row>
    <row r="938" spans="1:11" ht="16.25" customHeight="1">
      <c r="A938" s="281">
        <v>33</v>
      </c>
      <c r="B938" s="282"/>
      <c r="C938" s="283"/>
      <c r="D938" s="283"/>
      <c r="E938" s="251">
        <v>378304</v>
      </c>
      <c r="F938" s="252"/>
      <c r="G938" s="241" t="s">
        <v>1124</v>
      </c>
      <c r="H938" s="284" t="s">
        <v>1074</v>
      </c>
      <c r="I938" s="284" t="s">
        <v>1075</v>
      </c>
      <c r="J938" s="241">
        <v>19</v>
      </c>
      <c r="K938" s="376" t="s">
        <v>1257</v>
      </c>
    </row>
    <row r="939" spans="1:11" ht="16.25" customHeight="1">
      <c r="A939" s="281">
        <v>33</v>
      </c>
      <c r="B939" s="282"/>
      <c r="C939" s="303"/>
      <c r="D939" s="303"/>
      <c r="E939" s="304">
        <v>378305</v>
      </c>
      <c r="F939" s="252"/>
      <c r="G939" s="241" t="s">
        <v>1124</v>
      </c>
      <c r="H939" s="284" t="s">
        <v>1074</v>
      </c>
      <c r="I939" s="284" t="s">
        <v>1075</v>
      </c>
      <c r="J939" s="241">
        <v>9</v>
      </c>
      <c r="K939" s="376" t="s">
        <v>1257</v>
      </c>
    </row>
    <row r="940" spans="1:11" ht="16.25" customHeight="1">
      <c r="A940" s="281">
        <v>33</v>
      </c>
      <c r="B940" s="282"/>
      <c r="C940" s="283"/>
      <c r="D940" s="283"/>
      <c r="E940" s="251">
        <v>378306</v>
      </c>
      <c r="F940" s="252"/>
      <c r="G940" s="241" t="s">
        <v>1124</v>
      </c>
      <c r="H940" s="284" t="s">
        <v>1074</v>
      </c>
      <c r="I940" s="284" t="s">
        <v>1075</v>
      </c>
      <c r="J940" s="241">
        <v>5</v>
      </c>
      <c r="K940" s="376" t="s">
        <v>1257</v>
      </c>
    </row>
    <row r="941" spans="1:11" ht="16.25" customHeight="1">
      <c r="A941" s="301">
        <v>33</v>
      </c>
      <c r="B941" s="286"/>
      <c r="C941" s="287"/>
      <c r="D941" s="287"/>
      <c r="E941" s="256">
        <v>378307</v>
      </c>
      <c r="F941" s="257"/>
      <c r="G941" s="233" t="s">
        <v>1124</v>
      </c>
      <c r="H941" s="288" t="s">
        <v>1074</v>
      </c>
      <c r="I941" s="288" t="s">
        <v>1075</v>
      </c>
      <c r="J941" s="233">
        <v>21</v>
      </c>
      <c r="K941" s="376" t="s">
        <v>1257</v>
      </c>
    </row>
    <row r="942" spans="1:11" ht="16.25" customHeight="1">
      <c r="A942" s="301">
        <v>33</v>
      </c>
      <c r="B942" s="286"/>
      <c r="C942" s="287"/>
      <c r="D942" s="287"/>
      <c r="E942" s="256">
        <v>378308</v>
      </c>
      <c r="F942" s="257"/>
      <c r="G942" s="233" t="s">
        <v>1124</v>
      </c>
      <c r="H942" s="288" t="s">
        <v>1074</v>
      </c>
      <c r="I942" s="288" t="s">
        <v>1075</v>
      </c>
      <c r="J942" s="233">
        <v>11</v>
      </c>
      <c r="K942" s="376" t="s">
        <v>1257</v>
      </c>
    </row>
    <row r="943" spans="1:11" ht="16.25" customHeight="1">
      <c r="A943" s="281">
        <v>34</v>
      </c>
      <c r="B943" s="282"/>
      <c r="C943" s="283"/>
      <c r="D943" s="283"/>
      <c r="E943" s="251">
        <v>379101</v>
      </c>
      <c r="F943" s="252"/>
      <c r="G943" s="241" t="s">
        <v>1290</v>
      </c>
      <c r="H943" s="284" t="s">
        <v>1083</v>
      </c>
      <c r="I943" s="284" t="s">
        <v>1084</v>
      </c>
      <c r="J943" s="241">
        <v>19</v>
      </c>
      <c r="K943" s="376" t="s">
        <v>1257</v>
      </c>
    </row>
    <row r="944" spans="1:11" ht="16.25" customHeight="1">
      <c r="A944" s="281">
        <v>34</v>
      </c>
      <c r="B944" s="282"/>
      <c r="C944" s="283"/>
      <c r="D944" s="283"/>
      <c r="E944" s="251">
        <v>379102</v>
      </c>
      <c r="F944" s="252"/>
      <c r="G944" s="241" t="s">
        <v>1291</v>
      </c>
      <c r="H944" s="284" t="s">
        <v>1086</v>
      </c>
      <c r="I944" s="284" t="s">
        <v>1087</v>
      </c>
      <c r="J944" s="241">
        <v>9</v>
      </c>
      <c r="K944" s="376" t="s">
        <v>1257</v>
      </c>
    </row>
    <row r="945" spans="1:11" ht="16.25" customHeight="1">
      <c r="A945" s="281">
        <v>34</v>
      </c>
      <c r="B945" s="282"/>
      <c r="C945" s="283"/>
      <c r="D945" s="283"/>
      <c r="E945" s="251">
        <v>379103</v>
      </c>
      <c r="F945" s="252"/>
      <c r="G945" s="241" t="s">
        <v>1292</v>
      </c>
      <c r="H945" s="284" t="s">
        <v>1089</v>
      </c>
      <c r="I945" s="284" t="s">
        <v>1090</v>
      </c>
      <c r="J945" s="241">
        <v>5</v>
      </c>
      <c r="K945" s="376" t="s">
        <v>1257</v>
      </c>
    </row>
    <row r="946" spans="1:11" ht="16.25" customHeight="1">
      <c r="A946" s="281">
        <v>34</v>
      </c>
      <c r="B946" s="282"/>
      <c r="C946" s="283"/>
      <c r="D946" s="283"/>
      <c r="E946" s="251">
        <v>379104</v>
      </c>
      <c r="F946" s="252"/>
      <c r="G946" s="241" t="s">
        <v>1289</v>
      </c>
      <c r="H946" s="284" t="s">
        <v>1080</v>
      </c>
      <c r="I946" s="284" t="s">
        <v>1081</v>
      </c>
      <c r="J946" s="241">
        <v>20</v>
      </c>
      <c r="K946" s="376" t="s">
        <v>1257</v>
      </c>
    </row>
    <row r="947" spans="1:11" ht="16.25" customHeight="1">
      <c r="A947" s="281">
        <v>34</v>
      </c>
      <c r="B947" s="282"/>
      <c r="C947" s="283"/>
      <c r="D947" s="283"/>
      <c r="E947" s="251">
        <v>379105</v>
      </c>
      <c r="F947" s="252"/>
      <c r="G947" s="241" t="s">
        <v>1288</v>
      </c>
      <c r="H947" s="284" t="s">
        <v>1077</v>
      </c>
      <c r="I947" s="284" t="s">
        <v>1078</v>
      </c>
      <c r="J947" s="241">
        <v>24</v>
      </c>
      <c r="K947" s="376" t="s">
        <v>1257</v>
      </c>
    </row>
    <row r="948" spans="1:11" ht="16.25" customHeight="1">
      <c r="A948" s="301">
        <v>34</v>
      </c>
      <c r="B948" s="286"/>
      <c r="C948" s="287"/>
      <c r="D948" s="287"/>
      <c r="E948" s="256">
        <v>379106</v>
      </c>
      <c r="F948" s="257"/>
      <c r="G948" s="233" t="s">
        <v>1290</v>
      </c>
      <c r="H948" s="288" t="s">
        <v>1798</v>
      </c>
      <c r="I948" s="288" t="s">
        <v>1799</v>
      </c>
      <c r="J948" s="233">
        <v>21</v>
      </c>
      <c r="K948" s="376" t="s">
        <v>1257</v>
      </c>
    </row>
    <row r="949" spans="1:11" ht="16.25" customHeight="1">
      <c r="A949" s="301">
        <v>34</v>
      </c>
      <c r="B949" s="286"/>
      <c r="C949" s="287"/>
      <c r="D949" s="287"/>
      <c r="E949" s="256">
        <v>379107</v>
      </c>
      <c r="F949" s="355"/>
      <c r="G949" s="356" t="s">
        <v>1291</v>
      </c>
      <c r="H949" s="288" t="s">
        <v>1800</v>
      </c>
      <c r="I949" s="288" t="s">
        <v>1801</v>
      </c>
      <c r="J949" s="233">
        <v>11</v>
      </c>
      <c r="K949" s="376" t="s">
        <v>1257</v>
      </c>
    </row>
    <row r="950" spans="1:11" ht="16.25" customHeight="1">
      <c r="A950" s="360">
        <v>16</v>
      </c>
      <c r="B950" s="145"/>
      <c r="C950" s="145"/>
      <c r="D950" s="145"/>
      <c r="E950" s="392">
        <v>380001</v>
      </c>
      <c r="F950" s="393"/>
      <c r="G950" s="360"/>
      <c r="H950" s="405" t="s">
        <v>1303</v>
      </c>
      <c r="I950" s="407" t="s">
        <v>1304</v>
      </c>
      <c r="J950" s="360">
        <v>19</v>
      </c>
      <c r="K950" s="376" t="s">
        <v>1300</v>
      </c>
    </row>
    <row r="951" spans="1:11" ht="16.25" customHeight="1">
      <c r="A951" s="360">
        <v>16</v>
      </c>
      <c r="B951" s="145"/>
      <c r="C951" s="145"/>
      <c r="D951" s="145"/>
      <c r="E951" s="394">
        <v>380002</v>
      </c>
      <c r="F951" s="393"/>
      <c r="G951" s="360"/>
      <c r="H951" s="405" t="s">
        <v>1305</v>
      </c>
      <c r="I951" s="407" t="s">
        <v>1306</v>
      </c>
      <c r="J951" s="360">
        <v>9</v>
      </c>
      <c r="K951" s="376" t="s">
        <v>1300</v>
      </c>
    </row>
    <row r="952" spans="1:11" ht="16.25" customHeight="1">
      <c r="A952" s="360">
        <v>16</v>
      </c>
      <c r="B952" s="145"/>
      <c r="C952" s="145"/>
      <c r="D952" s="145"/>
      <c r="E952" s="394">
        <v>380003</v>
      </c>
      <c r="F952" s="393"/>
      <c r="G952" s="360"/>
      <c r="H952" s="405" t="s">
        <v>1307</v>
      </c>
      <c r="I952" s="407" t="s">
        <v>1308</v>
      </c>
      <c r="J952" s="360">
        <v>5</v>
      </c>
      <c r="K952" s="376" t="s">
        <v>1300</v>
      </c>
    </row>
    <row r="953" spans="1:11" ht="16.25" customHeight="1">
      <c r="A953" s="360">
        <v>16</v>
      </c>
      <c r="B953" s="145"/>
      <c r="C953" s="145"/>
      <c r="D953" s="145"/>
      <c r="E953" s="394">
        <v>380004</v>
      </c>
      <c r="F953" s="393"/>
      <c r="G953" s="360"/>
      <c r="H953" s="405" t="s">
        <v>1301</v>
      </c>
      <c r="I953" s="407" t="s">
        <v>1302</v>
      </c>
      <c r="J953" s="360">
        <v>20</v>
      </c>
      <c r="K953" s="376" t="s">
        <v>1300</v>
      </c>
    </row>
    <row r="954" spans="1:11" ht="16.25" customHeight="1">
      <c r="A954" s="395">
        <v>16</v>
      </c>
      <c r="B954" s="145"/>
      <c r="C954" s="145"/>
      <c r="D954" s="145"/>
      <c r="E954" s="380">
        <v>380005</v>
      </c>
      <c r="F954" s="396"/>
      <c r="G954" s="395"/>
      <c r="H954" s="405" t="s">
        <v>1298</v>
      </c>
      <c r="I954" s="407" t="s">
        <v>1299</v>
      </c>
      <c r="J954" s="395">
        <v>24</v>
      </c>
      <c r="K954" s="376" t="s">
        <v>1300</v>
      </c>
    </row>
    <row r="955" spans="1:11" ht="16.25" customHeight="1">
      <c r="A955" s="391">
        <v>16</v>
      </c>
      <c r="B955" s="145"/>
      <c r="C955" s="145"/>
      <c r="D955" s="145"/>
      <c r="E955" s="397">
        <v>380006</v>
      </c>
      <c r="F955" s="398"/>
      <c r="G955" s="391"/>
      <c r="H955" s="408" t="s">
        <v>1810</v>
      </c>
      <c r="I955" s="408" t="s">
        <v>1811</v>
      </c>
      <c r="J955" s="391">
        <v>21</v>
      </c>
      <c r="K955" s="376" t="s">
        <v>1300</v>
      </c>
    </row>
    <row r="956" spans="1:11" ht="16.25" customHeight="1">
      <c r="A956" s="391">
        <v>16</v>
      </c>
      <c r="B956" s="145"/>
      <c r="C956" s="145"/>
      <c r="D956" s="145"/>
      <c r="E956" s="397">
        <v>380007</v>
      </c>
      <c r="F956" s="398"/>
      <c r="G956" s="391"/>
      <c r="H956" s="408" t="s">
        <v>1812</v>
      </c>
      <c r="I956" s="408" t="s">
        <v>1813</v>
      </c>
      <c r="J956" s="391">
        <v>11</v>
      </c>
      <c r="K956" s="376" t="s">
        <v>1300</v>
      </c>
    </row>
    <row r="957" spans="1:11" ht="16.25" customHeight="1">
      <c r="A957" s="360"/>
      <c r="B957" s="145"/>
      <c r="C957" s="145"/>
      <c r="D957" s="145"/>
      <c r="E957" s="395">
        <v>380101</v>
      </c>
      <c r="F957" s="395"/>
      <c r="G957" s="395"/>
      <c r="H957" s="421" t="s">
        <v>1313</v>
      </c>
      <c r="I957" s="421" t="s">
        <v>1314</v>
      </c>
      <c r="J957" s="360">
        <v>19</v>
      </c>
      <c r="K957" s="376" t="s">
        <v>1300</v>
      </c>
    </row>
    <row r="958" spans="1:11" ht="16.25" customHeight="1">
      <c r="A958" s="360"/>
      <c r="B958" s="145"/>
      <c r="C958" s="145"/>
      <c r="D958" s="145"/>
      <c r="E958" s="395">
        <v>380102</v>
      </c>
      <c r="F958" s="395"/>
      <c r="G958" s="395"/>
      <c r="H958" s="421" t="s">
        <v>1315</v>
      </c>
      <c r="I958" s="421" t="s">
        <v>1316</v>
      </c>
      <c r="J958" s="360">
        <v>9</v>
      </c>
      <c r="K958" s="376" t="s">
        <v>1300</v>
      </c>
    </row>
    <row r="959" spans="1:11" ht="16.25" customHeight="1">
      <c r="A959" s="231"/>
      <c r="B959" s="145"/>
      <c r="C959" s="145"/>
      <c r="D959" s="145"/>
      <c r="E959" s="395">
        <v>380103</v>
      </c>
      <c r="F959" s="395"/>
      <c r="G959" s="395"/>
      <c r="H959" s="421" t="s">
        <v>1317</v>
      </c>
      <c r="I959" s="421" t="s">
        <v>1318</v>
      </c>
      <c r="J959" s="360">
        <v>5</v>
      </c>
      <c r="K959" s="376" t="s">
        <v>1300</v>
      </c>
    </row>
    <row r="960" spans="1:11" ht="16.25" customHeight="1">
      <c r="A960" s="360"/>
      <c r="B960" s="145"/>
      <c r="C960" s="145"/>
      <c r="D960" s="145"/>
      <c r="E960" s="394">
        <v>380104</v>
      </c>
      <c r="F960" s="393"/>
      <c r="G960" s="360"/>
      <c r="H960" s="405" t="s">
        <v>1311</v>
      </c>
      <c r="I960" s="405" t="s">
        <v>1312</v>
      </c>
      <c r="J960" s="360">
        <v>20</v>
      </c>
      <c r="K960" s="376" t="s">
        <v>1300</v>
      </c>
    </row>
    <row r="961" spans="1:11" ht="16.25" customHeight="1">
      <c r="A961" s="360"/>
      <c r="B961" s="145"/>
      <c r="C961" s="145"/>
      <c r="D961" s="145"/>
      <c r="E961" s="394">
        <v>380105</v>
      </c>
      <c r="F961" s="393"/>
      <c r="G961" s="360"/>
      <c r="H961" s="405" t="s">
        <v>1309</v>
      </c>
      <c r="I961" s="405" t="s">
        <v>1310</v>
      </c>
      <c r="J961" s="360">
        <v>24</v>
      </c>
      <c r="K961" s="376" t="s">
        <v>1300</v>
      </c>
    </row>
    <row r="962" spans="1:11" ht="16.25" customHeight="1">
      <c r="A962" s="231"/>
      <c r="B962" s="145"/>
      <c r="C962" s="145"/>
      <c r="D962" s="145"/>
      <c r="E962" s="371">
        <v>380200</v>
      </c>
      <c r="F962" s="372"/>
      <c r="G962" s="231"/>
      <c r="H962" s="405" t="s">
        <v>239</v>
      </c>
      <c r="I962" s="405" t="s">
        <v>1319</v>
      </c>
      <c r="J962" s="360">
        <v>-1</v>
      </c>
      <c r="K962" s="376" t="s">
        <v>1300</v>
      </c>
    </row>
    <row r="963" spans="1:11" ht="16.25" customHeight="1">
      <c r="A963" s="231">
        <v>9.1</v>
      </c>
      <c r="B963" s="145"/>
      <c r="C963" s="145"/>
      <c r="D963" s="145"/>
      <c r="E963" s="371">
        <v>380301</v>
      </c>
      <c r="F963" s="372"/>
      <c r="G963" s="231"/>
      <c r="H963" s="405" t="s">
        <v>1320</v>
      </c>
      <c r="I963" s="405" t="s">
        <v>1321</v>
      </c>
      <c r="J963" s="360">
        <v>19</v>
      </c>
      <c r="K963" s="376" t="s">
        <v>1300</v>
      </c>
    </row>
    <row r="964" spans="1:11" ht="16.25" customHeight="1">
      <c r="A964" s="231">
        <v>10.1</v>
      </c>
      <c r="B964" s="145"/>
      <c r="C964" s="145"/>
      <c r="D964" s="145"/>
      <c r="E964" s="394">
        <v>380302</v>
      </c>
      <c r="F964" s="393"/>
      <c r="G964" s="360"/>
      <c r="H964" s="405" t="s">
        <v>1322</v>
      </c>
      <c r="I964" s="405" t="s">
        <v>1323</v>
      </c>
      <c r="J964" s="360">
        <v>9</v>
      </c>
      <c r="K964" s="376" t="s">
        <v>1300</v>
      </c>
    </row>
    <row r="965" spans="1:11" ht="16.25" customHeight="1">
      <c r="A965" s="231">
        <v>11.1</v>
      </c>
      <c r="B965" s="145"/>
      <c r="C965" s="145"/>
      <c r="D965" s="145"/>
      <c r="E965" s="394">
        <v>380303</v>
      </c>
      <c r="F965" s="393"/>
      <c r="G965" s="360"/>
      <c r="H965" s="405" t="s">
        <v>1324</v>
      </c>
      <c r="I965" s="407" t="s">
        <v>1325</v>
      </c>
      <c r="J965" s="360">
        <v>5</v>
      </c>
      <c r="K965" s="376" t="s">
        <v>1300</v>
      </c>
    </row>
    <row r="966" spans="1:11" ht="16.25" customHeight="1">
      <c r="A966" s="231">
        <v>14</v>
      </c>
      <c r="B966" s="145"/>
      <c r="C966" s="145"/>
      <c r="D966" s="145"/>
      <c r="E966" s="371">
        <v>380304</v>
      </c>
      <c r="F966" s="372"/>
      <c r="G966" s="231"/>
      <c r="H966" s="405" t="s">
        <v>1326</v>
      </c>
      <c r="I966" s="407" t="s">
        <v>1327</v>
      </c>
      <c r="J966" s="360">
        <v>0</v>
      </c>
      <c r="K966" s="376" t="s">
        <v>1300</v>
      </c>
    </row>
    <row r="967" spans="1:11" ht="16.25" customHeight="1">
      <c r="A967" s="365"/>
      <c r="B967" s="145"/>
      <c r="C967" s="145"/>
      <c r="D967" s="145"/>
      <c r="E967" s="391">
        <v>380106</v>
      </c>
      <c r="F967" s="391"/>
      <c r="G967" s="391"/>
      <c r="H967" s="419" t="s">
        <v>1814</v>
      </c>
      <c r="I967" s="419" t="s">
        <v>1815</v>
      </c>
      <c r="J967" s="365">
        <v>21</v>
      </c>
      <c r="K967" s="376" t="s">
        <v>1300</v>
      </c>
    </row>
    <row r="968" spans="1:11" ht="16.25" customHeight="1">
      <c r="A968" s="365"/>
      <c r="B968" s="145"/>
      <c r="C968" s="145"/>
      <c r="D968" s="145"/>
      <c r="E968" s="391">
        <v>380107</v>
      </c>
      <c r="F968" s="391"/>
      <c r="G968" s="391"/>
      <c r="H968" s="419" t="s">
        <v>1816</v>
      </c>
      <c r="I968" s="419" t="s">
        <v>1817</v>
      </c>
      <c r="J968" s="365">
        <v>11</v>
      </c>
      <c r="K968" s="376" t="s">
        <v>1300</v>
      </c>
    </row>
    <row r="969" spans="1:11" ht="16.25" customHeight="1">
      <c r="A969" s="322">
        <v>9</v>
      </c>
      <c r="B969" s="145"/>
      <c r="C969" s="145"/>
      <c r="D969" s="145"/>
      <c r="E969" s="374">
        <v>380305</v>
      </c>
      <c r="F969" s="375"/>
      <c r="G969" s="322"/>
      <c r="H969" s="408" t="s">
        <v>1818</v>
      </c>
      <c r="I969" s="408" t="s">
        <v>1819</v>
      </c>
      <c r="J969" s="365">
        <v>21</v>
      </c>
      <c r="K969" s="376" t="s">
        <v>1300</v>
      </c>
    </row>
    <row r="970" spans="1:11" ht="16.25" customHeight="1">
      <c r="A970" s="322">
        <v>10</v>
      </c>
      <c r="B970" s="145"/>
      <c r="C970" s="145"/>
      <c r="D970" s="145"/>
      <c r="E970" s="399">
        <v>380306</v>
      </c>
      <c r="F970" s="400"/>
      <c r="G970" s="365"/>
      <c r="H970" s="408" t="s">
        <v>1820</v>
      </c>
      <c r="I970" s="408" t="s">
        <v>1821</v>
      </c>
      <c r="J970" s="365">
        <v>11</v>
      </c>
      <c r="K970" s="376" t="s">
        <v>1300</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C462-4BEE-4EDE-9B77-6DE50DEBBCB9}">
  <sheetPr filterMode="1"/>
  <dimension ref="A1:M124"/>
  <sheetViews>
    <sheetView workbookViewId="0">
      <pane xSplit="1" ySplit="1" topLeftCell="B2" activePane="bottomRight" state="frozen"/>
      <selection pane="topRight" activeCell="B1" sqref="B1"/>
      <selection pane="bottomLeft" activeCell="A2" sqref="A2"/>
      <selection pane="bottomRight" activeCell="A9" sqref="A9"/>
    </sheetView>
  </sheetViews>
  <sheetFormatPr defaultRowHeight="14.5"/>
  <cols>
    <col min="1" max="1" width="9.54296875" style="1" customWidth="1"/>
    <col min="2" max="2" width="10.90625" customWidth="1"/>
    <col min="3" max="3" width="55.90625" customWidth="1"/>
    <col min="4" max="5" width="44.36328125" customWidth="1"/>
    <col min="6" max="6" width="12.6328125" style="11" customWidth="1"/>
    <col min="7" max="7" width="20.36328125" customWidth="1"/>
    <col min="8" max="8" width="84.6328125" customWidth="1"/>
  </cols>
  <sheetData>
    <row r="1" spans="1:13" ht="66.650000000000006" customHeight="1">
      <c r="A1" s="173" t="s">
        <v>225</v>
      </c>
      <c r="B1" s="173" t="s">
        <v>1503</v>
      </c>
      <c r="C1" s="173" t="s">
        <v>1359</v>
      </c>
      <c r="D1" s="173" t="s">
        <v>1360</v>
      </c>
      <c r="E1" s="173" t="s">
        <v>1361</v>
      </c>
      <c r="F1" s="216" t="s">
        <v>1362</v>
      </c>
      <c r="G1" s="173" t="s">
        <v>1363</v>
      </c>
      <c r="H1" s="173" t="s">
        <v>1364</v>
      </c>
      <c r="I1" s="32"/>
      <c r="J1" s="32"/>
      <c r="K1" s="32"/>
      <c r="L1" s="32"/>
      <c r="M1" s="32"/>
    </row>
    <row r="2" spans="1:13">
      <c r="A2" s="172">
        <v>150010</v>
      </c>
      <c r="B2">
        <v>150</v>
      </c>
      <c r="C2" t="s">
        <v>1365</v>
      </c>
      <c r="D2" t="s">
        <v>1366</v>
      </c>
      <c r="E2" t="s">
        <v>1367</v>
      </c>
      <c r="F2" s="11">
        <v>0.05</v>
      </c>
      <c r="G2" t="s">
        <v>1368</v>
      </c>
      <c r="H2" t="s">
        <v>1369</v>
      </c>
    </row>
    <row r="3" spans="1:13">
      <c r="A3" s="172">
        <v>150020</v>
      </c>
      <c r="B3">
        <v>150</v>
      </c>
      <c r="C3" t="s">
        <v>1365</v>
      </c>
      <c r="D3" t="s">
        <v>1366</v>
      </c>
      <c r="E3" t="s">
        <v>1367</v>
      </c>
      <c r="F3" s="11">
        <v>5.2631578947368425E-2</v>
      </c>
      <c r="G3" t="s">
        <v>1368</v>
      </c>
      <c r="H3" t="s">
        <v>1370</v>
      </c>
    </row>
    <row r="4" spans="1:13">
      <c r="A4" s="172">
        <v>150030</v>
      </c>
      <c r="B4">
        <v>150</v>
      </c>
      <c r="C4" t="s">
        <v>1365</v>
      </c>
      <c r="D4" t="s">
        <v>1366</v>
      </c>
      <c r="E4" t="s">
        <v>1367</v>
      </c>
      <c r="F4" s="11">
        <v>0</v>
      </c>
      <c r="G4" t="s">
        <v>1368</v>
      </c>
      <c r="H4" t="s">
        <v>1371</v>
      </c>
    </row>
    <row r="5" spans="1:13">
      <c r="A5" s="172">
        <v>150040</v>
      </c>
      <c r="B5">
        <v>150</v>
      </c>
      <c r="C5" t="s">
        <v>1365</v>
      </c>
      <c r="D5" t="s">
        <v>1366</v>
      </c>
      <c r="E5" t="s">
        <v>1367</v>
      </c>
      <c r="F5" s="11">
        <v>0.08</v>
      </c>
      <c r="G5" t="s">
        <v>1368</v>
      </c>
      <c r="H5" t="s">
        <v>1372</v>
      </c>
    </row>
    <row r="6" spans="1:13">
      <c r="A6" s="172">
        <v>150050</v>
      </c>
      <c r="B6">
        <v>150</v>
      </c>
      <c r="C6" t="s">
        <v>1365</v>
      </c>
      <c r="D6" t="s">
        <v>1366</v>
      </c>
      <c r="E6" t="s">
        <v>1367</v>
      </c>
      <c r="F6" s="11">
        <v>8.6900000000000005E-2</v>
      </c>
      <c r="G6" t="s">
        <v>1368</v>
      </c>
      <c r="H6" t="s">
        <v>1370</v>
      </c>
    </row>
    <row r="7" spans="1:13">
      <c r="A7" s="172">
        <v>150060</v>
      </c>
      <c r="B7">
        <v>150</v>
      </c>
      <c r="C7" t="s">
        <v>1365</v>
      </c>
      <c r="D7" t="s">
        <v>1366</v>
      </c>
      <c r="E7" t="s">
        <v>1367</v>
      </c>
      <c r="F7" s="11">
        <v>0.1</v>
      </c>
      <c r="G7" t="s">
        <v>1368</v>
      </c>
      <c r="H7" t="s">
        <v>1595</v>
      </c>
    </row>
    <row r="8" spans="1:13">
      <c r="A8" s="172">
        <v>150070</v>
      </c>
      <c r="B8">
        <v>150</v>
      </c>
      <c r="C8" t="s">
        <v>1365</v>
      </c>
      <c r="D8" t="s">
        <v>1366</v>
      </c>
      <c r="E8" t="s">
        <v>1367</v>
      </c>
      <c r="F8" s="11">
        <v>0.1111</v>
      </c>
      <c r="G8" t="s">
        <v>1368</v>
      </c>
      <c r="H8" t="s">
        <v>1370</v>
      </c>
    </row>
    <row r="9" spans="1:13" s="8" customFormat="1">
      <c r="A9" s="423">
        <v>150080</v>
      </c>
      <c r="B9" s="8">
        <v>150</v>
      </c>
      <c r="C9" s="8" t="s">
        <v>1365</v>
      </c>
      <c r="D9" s="8" t="s">
        <v>1366</v>
      </c>
      <c r="E9" s="8" t="s">
        <v>1367</v>
      </c>
      <c r="F9" s="424">
        <v>0.16</v>
      </c>
      <c r="G9" s="8" t="s">
        <v>1368</v>
      </c>
      <c r="H9" s="8" t="s">
        <v>1868</v>
      </c>
    </row>
    <row r="10" spans="1:13" s="8" customFormat="1">
      <c r="A10" s="423">
        <v>150090</v>
      </c>
      <c r="B10" s="8">
        <v>150</v>
      </c>
      <c r="C10" s="8" t="s">
        <v>1365</v>
      </c>
      <c r="D10" s="8" t="s">
        <v>1366</v>
      </c>
      <c r="E10" s="8" t="s">
        <v>1367</v>
      </c>
      <c r="F10" s="424">
        <v>0.19047619047619047</v>
      </c>
      <c r="G10" s="8" t="s">
        <v>1368</v>
      </c>
      <c r="H10" s="8" t="s">
        <v>1370</v>
      </c>
    </row>
    <row r="11" spans="1:13">
      <c r="A11" s="172">
        <v>604010</v>
      </c>
      <c r="B11">
        <v>604</v>
      </c>
      <c r="C11" t="s">
        <v>1373</v>
      </c>
      <c r="D11" t="s">
        <v>1374</v>
      </c>
      <c r="E11" t="s">
        <v>1375</v>
      </c>
      <c r="F11" s="11">
        <v>0.05</v>
      </c>
      <c r="G11" t="s">
        <v>1376</v>
      </c>
      <c r="H11" t="s">
        <v>1377</v>
      </c>
    </row>
    <row r="12" spans="1:13">
      <c r="A12" s="172">
        <v>604020</v>
      </c>
      <c r="B12">
        <v>604</v>
      </c>
      <c r="C12" t="s">
        <v>1373</v>
      </c>
      <c r="D12" t="s">
        <v>1374</v>
      </c>
      <c r="E12" t="s">
        <v>1375</v>
      </c>
      <c r="F12" s="11">
        <v>0.08</v>
      </c>
      <c r="G12" t="s">
        <v>1376</v>
      </c>
      <c r="H12" t="s">
        <v>1378</v>
      </c>
    </row>
    <row r="13" spans="1:13">
      <c r="A13" s="172">
        <v>604030</v>
      </c>
      <c r="B13">
        <v>604</v>
      </c>
      <c r="C13" t="s">
        <v>1373</v>
      </c>
      <c r="D13" t="s">
        <v>1374</v>
      </c>
      <c r="E13" t="s">
        <v>1375</v>
      </c>
      <c r="F13" s="11">
        <v>0.1</v>
      </c>
      <c r="G13" t="s">
        <v>1376</v>
      </c>
      <c r="H13" t="s">
        <v>1596</v>
      </c>
    </row>
    <row r="14" spans="1:13" hidden="1">
      <c r="A14" s="172">
        <v>605010</v>
      </c>
      <c r="B14">
        <v>605</v>
      </c>
      <c r="C14" t="s">
        <v>1379</v>
      </c>
      <c r="D14" t="s">
        <v>1380</v>
      </c>
      <c r="E14" t="s">
        <v>1375</v>
      </c>
      <c r="F14" s="11">
        <v>0.1</v>
      </c>
      <c r="G14" t="s">
        <v>1381</v>
      </c>
      <c r="H14" t="s">
        <v>1382</v>
      </c>
    </row>
    <row r="15" spans="1:13" hidden="1">
      <c r="A15" s="172">
        <v>606010</v>
      </c>
      <c r="B15">
        <v>606</v>
      </c>
      <c r="C15" t="s">
        <v>1383</v>
      </c>
      <c r="D15" t="s">
        <v>1380</v>
      </c>
      <c r="E15" t="s">
        <v>1375</v>
      </c>
      <c r="F15" s="11">
        <v>0.1</v>
      </c>
      <c r="G15" t="s">
        <v>1384</v>
      </c>
      <c r="H15" t="s">
        <v>1385</v>
      </c>
    </row>
    <row r="16" spans="1:13" hidden="1">
      <c r="A16" s="172">
        <v>606020</v>
      </c>
      <c r="B16">
        <v>606</v>
      </c>
      <c r="C16" t="s">
        <v>1383</v>
      </c>
      <c r="D16" t="s">
        <v>1380</v>
      </c>
      <c r="E16" t="s">
        <v>1375</v>
      </c>
      <c r="F16" s="11">
        <v>0.1111111111111111</v>
      </c>
      <c r="G16" t="s">
        <v>1384</v>
      </c>
      <c r="H16" t="s">
        <v>1370</v>
      </c>
    </row>
    <row r="17" spans="1:8" hidden="1">
      <c r="A17" s="172">
        <v>607010</v>
      </c>
      <c r="B17">
        <v>607</v>
      </c>
      <c r="C17" t="s">
        <v>1386</v>
      </c>
      <c r="D17" t="s">
        <v>1387</v>
      </c>
      <c r="E17" t="s">
        <v>1388</v>
      </c>
      <c r="F17" s="11">
        <v>0.1</v>
      </c>
      <c r="G17" t="s">
        <v>1389</v>
      </c>
      <c r="H17" t="s">
        <v>1390</v>
      </c>
    </row>
    <row r="18" spans="1:8" hidden="1">
      <c r="A18" s="172">
        <v>607020</v>
      </c>
      <c r="B18">
        <v>607</v>
      </c>
      <c r="C18" t="s">
        <v>1386</v>
      </c>
      <c r="D18" t="s">
        <v>1387</v>
      </c>
      <c r="E18" t="s">
        <v>1388</v>
      </c>
      <c r="F18" s="11">
        <v>0.1111111111111111</v>
      </c>
      <c r="G18" t="s">
        <v>1389</v>
      </c>
      <c r="H18" t="s">
        <v>1370</v>
      </c>
    </row>
    <row r="19" spans="1:8" hidden="1">
      <c r="A19" s="172">
        <v>607050</v>
      </c>
      <c r="B19">
        <v>607</v>
      </c>
      <c r="C19" t="s">
        <v>1386</v>
      </c>
      <c r="D19" t="s">
        <v>1391</v>
      </c>
      <c r="E19" t="s">
        <v>1388</v>
      </c>
      <c r="F19" s="11">
        <v>0.1</v>
      </c>
      <c r="G19" t="s">
        <v>1389</v>
      </c>
      <c r="H19" t="s">
        <v>1392</v>
      </c>
    </row>
    <row r="20" spans="1:8" hidden="1">
      <c r="A20" s="172">
        <v>607060</v>
      </c>
      <c r="B20">
        <v>607</v>
      </c>
      <c r="C20" t="s">
        <v>1386</v>
      </c>
      <c r="D20" t="s">
        <v>1391</v>
      </c>
      <c r="E20" t="s">
        <v>1388</v>
      </c>
      <c r="F20" s="11">
        <v>0.1111</v>
      </c>
      <c r="G20" t="s">
        <v>1389</v>
      </c>
      <c r="H20" t="s">
        <v>1370</v>
      </c>
    </row>
    <row r="21" spans="1:8" hidden="1">
      <c r="A21" s="172">
        <v>607070</v>
      </c>
      <c r="B21">
        <v>607</v>
      </c>
      <c r="C21" t="s">
        <v>1386</v>
      </c>
      <c r="D21" t="s">
        <v>1393</v>
      </c>
      <c r="E21" t="s">
        <v>1388</v>
      </c>
      <c r="F21" s="11">
        <v>0.15</v>
      </c>
      <c r="G21" t="s">
        <v>1389</v>
      </c>
      <c r="H21" t="s">
        <v>1394</v>
      </c>
    </row>
    <row r="22" spans="1:8" hidden="1">
      <c r="A22" s="172">
        <v>607080</v>
      </c>
      <c r="B22">
        <v>607</v>
      </c>
      <c r="C22" t="s">
        <v>1386</v>
      </c>
      <c r="D22" t="s">
        <v>1393</v>
      </c>
      <c r="E22" t="s">
        <v>1388</v>
      </c>
      <c r="F22" s="11">
        <v>0.17649999999999999</v>
      </c>
      <c r="G22" t="s">
        <v>1389</v>
      </c>
      <c r="H22" t="s">
        <v>1370</v>
      </c>
    </row>
    <row r="23" spans="1:8" hidden="1">
      <c r="A23" s="172">
        <v>607090</v>
      </c>
      <c r="B23">
        <v>607</v>
      </c>
      <c r="C23" t="s">
        <v>1386</v>
      </c>
      <c r="D23" t="s">
        <v>1395</v>
      </c>
      <c r="E23" t="s">
        <v>1388</v>
      </c>
      <c r="F23" s="11">
        <v>0.2</v>
      </c>
      <c r="G23" t="s">
        <v>1389</v>
      </c>
      <c r="H23" t="s">
        <v>1396</v>
      </c>
    </row>
    <row r="24" spans="1:8" hidden="1">
      <c r="A24" s="172">
        <v>607100</v>
      </c>
      <c r="B24">
        <v>607</v>
      </c>
      <c r="C24" t="s">
        <v>1386</v>
      </c>
      <c r="D24" t="s">
        <v>1395</v>
      </c>
      <c r="E24" t="s">
        <v>1388</v>
      </c>
      <c r="F24" s="11">
        <v>0.25</v>
      </c>
      <c r="G24" t="s">
        <v>1389</v>
      </c>
      <c r="H24" t="s">
        <v>1370</v>
      </c>
    </row>
    <row r="25" spans="1:8" hidden="1">
      <c r="A25" s="172">
        <v>607110</v>
      </c>
      <c r="B25">
        <v>607</v>
      </c>
      <c r="C25" t="s">
        <v>1386</v>
      </c>
      <c r="D25" t="s">
        <v>1397</v>
      </c>
      <c r="E25" t="s">
        <v>1388</v>
      </c>
      <c r="F25" s="11">
        <v>0.1</v>
      </c>
      <c r="G25" t="s">
        <v>1389</v>
      </c>
      <c r="H25" t="s">
        <v>1392</v>
      </c>
    </row>
    <row r="26" spans="1:8" hidden="1">
      <c r="A26" s="172">
        <v>607120</v>
      </c>
      <c r="B26">
        <v>607</v>
      </c>
      <c r="C26" t="s">
        <v>1386</v>
      </c>
      <c r="D26" t="s">
        <v>1397</v>
      </c>
      <c r="E26" t="s">
        <v>1388</v>
      </c>
      <c r="F26" s="11">
        <v>0.1111</v>
      </c>
      <c r="G26" t="s">
        <v>1389</v>
      </c>
      <c r="H26" t="s">
        <v>1370</v>
      </c>
    </row>
    <row r="27" spans="1:8" hidden="1">
      <c r="A27" s="172">
        <v>607130</v>
      </c>
      <c r="B27">
        <v>607</v>
      </c>
      <c r="C27" t="s">
        <v>1386</v>
      </c>
      <c r="D27" t="s">
        <v>1398</v>
      </c>
      <c r="E27" t="s">
        <v>1388</v>
      </c>
      <c r="F27" s="11">
        <v>0.15</v>
      </c>
      <c r="G27" t="s">
        <v>1389</v>
      </c>
      <c r="H27" t="s">
        <v>1394</v>
      </c>
    </row>
    <row r="28" spans="1:8" hidden="1">
      <c r="A28" s="172">
        <v>607140</v>
      </c>
      <c r="B28">
        <v>607</v>
      </c>
      <c r="C28" t="s">
        <v>1386</v>
      </c>
      <c r="D28" t="s">
        <v>1398</v>
      </c>
      <c r="E28" t="s">
        <v>1388</v>
      </c>
      <c r="F28" s="11">
        <v>0.17649999999999999</v>
      </c>
      <c r="G28" t="s">
        <v>1389</v>
      </c>
      <c r="H28" t="s">
        <v>1370</v>
      </c>
    </row>
    <row r="29" spans="1:8" hidden="1">
      <c r="A29" s="172">
        <v>607150</v>
      </c>
      <c r="B29">
        <v>607</v>
      </c>
      <c r="C29" t="s">
        <v>1386</v>
      </c>
      <c r="D29" t="s">
        <v>1399</v>
      </c>
      <c r="E29" t="s">
        <v>1388</v>
      </c>
      <c r="F29" s="11">
        <v>0.2</v>
      </c>
      <c r="G29" t="s">
        <v>1389</v>
      </c>
      <c r="H29" t="s">
        <v>1396</v>
      </c>
    </row>
    <row r="30" spans="1:8" hidden="1">
      <c r="A30" s="172">
        <v>607160</v>
      </c>
      <c r="B30">
        <v>607</v>
      </c>
      <c r="C30" t="s">
        <v>1386</v>
      </c>
      <c r="D30" t="s">
        <v>1399</v>
      </c>
      <c r="E30" t="s">
        <v>1388</v>
      </c>
      <c r="F30" s="11">
        <v>0.25</v>
      </c>
      <c r="G30" t="s">
        <v>1389</v>
      </c>
      <c r="H30" t="s">
        <v>1370</v>
      </c>
    </row>
    <row r="31" spans="1:8" hidden="1">
      <c r="A31" s="172">
        <v>608010</v>
      </c>
      <c r="B31">
        <v>608</v>
      </c>
      <c r="C31" t="s">
        <v>1400</v>
      </c>
      <c r="D31" t="s">
        <v>1401</v>
      </c>
      <c r="E31" t="s">
        <v>1388</v>
      </c>
      <c r="F31" s="11">
        <v>0.1</v>
      </c>
      <c r="G31" t="s">
        <v>1402</v>
      </c>
      <c r="H31" t="s">
        <v>1403</v>
      </c>
    </row>
    <row r="32" spans="1:8" hidden="1">
      <c r="A32" s="172">
        <v>608020</v>
      </c>
      <c r="B32">
        <v>608</v>
      </c>
      <c r="C32" t="s">
        <v>1404</v>
      </c>
      <c r="D32" t="s">
        <v>1401</v>
      </c>
      <c r="E32" t="s">
        <v>1388</v>
      </c>
      <c r="F32" s="11">
        <v>0.1111</v>
      </c>
      <c r="G32" t="s">
        <v>1402</v>
      </c>
      <c r="H32" t="s">
        <v>1405</v>
      </c>
    </row>
    <row r="33" spans="1:8" hidden="1">
      <c r="A33" s="172">
        <v>621010</v>
      </c>
      <c r="B33">
        <v>621</v>
      </c>
      <c r="C33" t="s">
        <v>1406</v>
      </c>
      <c r="D33" t="s">
        <v>1407</v>
      </c>
      <c r="E33" t="s">
        <v>1388</v>
      </c>
      <c r="F33" s="11">
        <v>0.01</v>
      </c>
      <c r="G33" t="s">
        <v>1408</v>
      </c>
      <c r="H33" t="s">
        <v>1409</v>
      </c>
    </row>
    <row r="34" spans="1:8" hidden="1">
      <c r="A34" s="172">
        <v>621020</v>
      </c>
      <c r="B34">
        <v>621</v>
      </c>
      <c r="C34" t="s">
        <v>1406</v>
      </c>
      <c r="D34" t="s">
        <v>1407</v>
      </c>
      <c r="E34" t="s">
        <v>1388</v>
      </c>
      <c r="F34" s="11">
        <v>0.16</v>
      </c>
      <c r="G34" t="s">
        <v>1408</v>
      </c>
      <c r="H34" t="s">
        <v>1410</v>
      </c>
    </row>
    <row r="35" spans="1:8" hidden="1">
      <c r="A35" s="172">
        <v>621030</v>
      </c>
      <c r="B35">
        <v>621</v>
      </c>
      <c r="C35" t="s">
        <v>1406</v>
      </c>
      <c r="D35" t="s">
        <v>1407</v>
      </c>
      <c r="E35" t="s">
        <v>1388</v>
      </c>
      <c r="F35" s="11">
        <v>0.25</v>
      </c>
      <c r="G35" t="s">
        <v>1408</v>
      </c>
      <c r="H35" t="s">
        <v>1411</v>
      </c>
    </row>
    <row r="36" spans="1:8" hidden="1">
      <c r="A36" s="172">
        <v>621040</v>
      </c>
      <c r="B36">
        <v>621</v>
      </c>
      <c r="C36" t="s">
        <v>1406</v>
      </c>
      <c r="D36" t="s">
        <v>1407</v>
      </c>
      <c r="E36" t="s">
        <v>1388</v>
      </c>
      <c r="F36" s="11">
        <v>0.03</v>
      </c>
      <c r="G36" t="s">
        <v>1408</v>
      </c>
      <c r="H36" t="s">
        <v>1412</v>
      </c>
    </row>
    <row r="37" spans="1:8" hidden="1">
      <c r="A37" s="172">
        <v>621050</v>
      </c>
      <c r="B37">
        <v>621</v>
      </c>
      <c r="C37" t="s">
        <v>1406</v>
      </c>
      <c r="D37" t="s">
        <v>1407</v>
      </c>
      <c r="E37" t="s">
        <v>1388</v>
      </c>
      <c r="F37" s="11">
        <v>0.2</v>
      </c>
      <c r="G37" t="s">
        <v>1408</v>
      </c>
      <c r="H37" t="s">
        <v>1413</v>
      </c>
    </row>
    <row r="38" spans="1:8" hidden="1">
      <c r="A38" s="172">
        <v>621060</v>
      </c>
      <c r="B38">
        <v>621</v>
      </c>
      <c r="C38" t="s">
        <v>1406</v>
      </c>
      <c r="D38" t="s">
        <v>1407</v>
      </c>
      <c r="E38" t="s">
        <v>1388</v>
      </c>
      <c r="F38" s="11">
        <v>0.4</v>
      </c>
      <c r="G38" t="s">
        <v>1408</v>
      </c>
      <c r="H38" t="s">
        <v>1413</v>
      </c>
    </row>
    <row r="39" spans="1:8" hidden="1">
      <c r="A39" s="172">
        <v>628010</v>
      </c>
      <c r="B39">
        <v>628</v>
      </c>
      <c r="C39" t="s">
        <v>1414</v>
      </c>
      <c r="D39" t="s">
        <v>1415</v>
      </c>
      <c r="E39" t="s">
        <v>1416</v>
      </c>
      <c r="F39" s="11">
        <v>0.1</v>
      </c>
      <c r="G39" t="s">
        <v>1417</v>
      </c>
      <c r="H39" t="s">
        <v>1418</v>
      </c>
    </row>
    <row r="40" spans="1:8" hidden="1">
      <c r="A40" s="172">
        <v>628020</v>
      </c>
      <c r="B40">
        <v>628</v>
      </c>
      <c r="C40" t="s">
        <v>1414</v>
      </c>
      <c r="D40" t="s">
        <v>1415</v>
      </c>
      <c r="E40" t="s">
        <v>1416</v>
      </c>
      <c r="F40" s="11">
        <v>0.1111</v>
      </c>
      <c r="G40" t="s">
        <v>1417</v>
      </c>
      <c r="H40" t="s">
        <v>1370</v>
      </c>
    </row>
    <row r="41" spans="1:8">
      <c r="A41" s="172">
        <v>631010</v>
      </c>
      <c r="B41">
        <v>631</v>
      </c>
      <c r="C41" t="s">
        <v>213</v>
      </c>
      <c r="D41" t="s">
        <v>1419</v>
      </c>
      <c r="E41" t="s">
        <v>1420</v>
      </c>
      <c r="F41" s="11">
        <v>0.05</v>
      </c>
      <c r="G41" t="s">
        <v>1368</v>
      </c>
      <c r="H41" t="s">
        <v>1421</v>
      </c>
    </row>
    <row r="42" spans="1:8">
      <c r="A42" s="172">
        <v>631011</v>
      </c>
      <c r="B42">
        <v>631</v>
      </c>
      <c r="C42" t="s">
        <v>213</v>
      </c>
      <c r="D42" t="s">
        <v>1419</v>
      </c>
      <c r="E42" t="s">
        <v>1420</v>
      </c>
      <c r="F42" s="11">
        <v>5.2600000000000001E-2</v>
      </c>
      <c r="G42" t="s">
        <v>1368</v>
      </c>
      <c r="H42" t="s">
        <v>1370</v>
      </c>
    </row>
    <row r="43" spans="1:8">
      <c r="A43" s="172">
        <v>631020</v>
      </c>
      <c r="B43">
        <v>631</v>
      </c>
      <c r="C43" t="s">
        <v>213</v>
      </c>
      <c r="D43" t="s">
        <v>1419</v>
      </c>
      <c r="E43" t="s">
        <v>1422</v>
      </c>
      <c r="F43" s="11">
        <v>0</v>
      </c>
      <c r="G43" t="s">
        <v>1368</v>
      </c>
      <c r="H43" t="s">
        <v>1423</v>
      </c>
    </row>
    <row r="44" spans="1:8">
      <c r="A44" s="172">
        <v>631030</v>
      </c>
      <c r="B44">
        <v>631</v>
      </c>
      <c r="C44" t="s">
        <v>213</v>
      </c>
      <c r="D44" t="s">
        <v>1419</v>
      </c>
      <c r="E44" t="s">
        <v>1424</v>
      </c>
      <c r="F44" s="11">
        <v>0</v>
      </c>
      <c r="G44" t="s">
        <v>1368</v>
      </c>
      <c r="H44" t="s">
        <v>1425</v>
      </c>
    </row>
    <row r="45" spans="1:8">
      <c r="A45" s="172">
        <v>631040</v>
      </c>
      <c r="B45">
        <v>631</v>
      </c>
      <c r="C45" t="s">
        <v>213</v>
      </c>
      <c r="D45" t="s">
        <v>1419</v>
      </c>
      <c r="E45" t="s">
        <v>1426</v>
      </c>
      <c r="F45" s="11">
        <v>0.03</v>
      </c>
      <c r="G45" t="s">
        <v>1368</v>
      </c>
      <c r="H45" t="s">
        <v>1425</v>
      </c>
    </row>
    <row r="46" spans="1:8">
      <c r="A46" s="172">
        <v>631050</v>
      </c>
      <c r="B46">
        <v>631</v>
      </c>
      <c r="C46" t="s">
        <v>213</v>
      </c>
      <c r="D46" t="s">
        <v>1419</v>
      </c>
      <c r="E46" t="s">
        <v>1420</v>
      </c>
      <c r="F46" s="11">
        <v>0.08</v>
      </c>
      <c r="G46" t="s">
        <v>1368</v>
      </c>
      <c r="H46" t="s">
        <v>1421</v>
      </c>
    </row>
    <row r="47" spans="1:8">
      <c r="A47" s="172">
        <v>631060</v>
      </c>
      <c r="B47">
        <v>631</v>
      </c>
      <c r="C47" t="s">
        <v>213</v>
      </c>
      <c r="D47" t="s">
        <v>1419</v>
      </c>
      <c r="E47" t="s">
        <v>1420</v>
      </c>
      <c r="F47" s="11">
        <v>8.6900000000000005E-2</v>
      </c>
      <c r="G47" t="s">
        <v>1368</v>
      </c>
      <c r="H47" t="s">
        <v>1370</v>
      </c>
    </row>
    <row r="48" spans="1:8">
      <c r="A48" s="172">
        <v>631070</v>
      </c>
      <c r="B48">
        <v>631</v>
      </c>
      <c r="C48" t="s">
        <v>213</v>
      </c>
      <c r="D48" t="s">
        <v>1419</v>
      </c>
      <c r="E48" t="s">
        <v>1420</v>
      </c>
      <c r="F48" s="422">
        <v>0.1</v>
      </c>
      <c r="G48" t="s">
        <v>1368</v>
      </c>
      <c r="H48" t="s">
        <v>1421</v>
      </c>
    </row>
    <row r="49" spans="1:8">
      <c r="A49" s="172">
        <v>631080</v>
      </c>
      <c r="B49">
        <v>631</v>
      </c>
      <c r="C49" t="s">
        <v>213</v>
      </c>
      <c r="D49" t="s">
        <v>1419</v>
      </c>
      <c r="E49" t="s">
        <v>1420</v>
      </c>
      <c r="F49" s="422">
        <v>0.1111</v>
      </c>
      <c r="G49" t="s">
        <v>1368</v>
      </c>
      <c r="H49" t="s">
        <v>1370</v>
      </c>
    </row>
    <row r="50" spans="1:8" hidden="1">
      <c r="A50" s="172">
        <v>632010</v>
      </c>
      <c r="B50">
        <v>632</v>
      </c>
      <c r="C50" t="s">
        <v>1427</v>
      </c>
      <c r="D50" t="s">
        <v>1428</v>
      </c>
      <c r="E50" t="s">
        <v>1429</v>
      </c>
      <c r="F50" s="11">
        <v>0.16</v>
      </c>
      <c r="G50" t="s">
        <v>1381</v>
      </c>
      <c r="H50" t="s">
        <v>1421</v>
      </c>
    </row>
    <row r="51" spans="1:8" hidden="1">
      <c r="A51" s="172">
        <v>632020</v>
      </c>
      <c r="B51">
        <v>632</v>
      </c>
      <c r="C51" t="s">
        <v>1427</v>
      </c>
      <c r="D51" t="s">
        <v>1428</v>
      </c>
      <c r="E51" t="s">
        <v>1429</v>
      </c>
      <c r="F51" s="11">
        <v>0.19047619047619047</v>
      </c>
      <c r="G51" t="s">
        <v>1381</v>
      </c>
      <c r="H51" t="s">
        <v>1370</v>
      </c>
    </row>
    <row r="52" spans="1:8" hidden="1">
      <c r="A52" s="172">
        <v>632030</v>
      </c>
      <c r="B52">
        <v>632</v>
      </c>
      <c r="C52" t="s">
        <v>1427</v>
      </c>
      <c r="D52" t="s">
        <v>1428</v>
      </c>
      <c r="E52" t="s">
        <v>1430</v>
      </c>
      <c r="F52" s="11">
        <v>0</v>
      </c>
      <c r="G52" t="s">
        <v>1381</v>
      </c>
      <c r="H52" t="s">
        <v>1431</v>
      </c>
    </row>
    <row r="53" spans="1:8" hidden="1">
      <c r="A53" s="172">
        <v>632040</v>
      </c>
      <c r="B53">
        <v>632</v>
      </c>
      <c r="C53" t="s">
        <v>1427</v>
      </c>
      <c r="D53" t="s">
        <v>1428</v>
      </c>
      <c r="E53" t="s">
        <v>1432</v>
      </c>
      <c r="F53" s="11">
        <v>0</v>
      </c>
      <c r="G53" t="s">
        <v>1381</v>
      </c>
      <c r="H53" t="s">
        <v>1425</v>
      </c>
    </row>
    <row r="54" spans="1:8" hidden="1">
      <c r="A54" s="172">
        <v>632050</v>
      </c>
      <c r="B54">
        <v>632</v>
      </c>
      <c r="C54" t="s">
        <v>1427</v>
      </c>
      <c r="D54" t="s">
        <v>1428</v>
      </c>
      <c r="E54" t="s">
        <v>1433</v>
      </c>
      <c r="F54" s="11">
        <v>0</v>
      </c>
      <c r="G54" t="s">
        <v>1381</v>
      </c>
      <c r="H54" t="s">
        <v>1425</v>
      </c>
    </row>
    <row r="55" spans="1:8" hidden="1">
      <c r="A55" s="172">
        <v>632060</v>
      </c>
      <c r="B55">
        <v>632</v>
      </c>
      <c r="C55" t="s">
        <v>1427</v>
      </c>
      <c r="D55" t="s">
        <v>1428</v>
      </c>
      <c r="E55" t="s">
        <v>1434</v>
      </c>
      <c r="F55" s="11">
        <v>0.01</v>
      </c>
      <c r="G55" t="s">
        <v>1381</v>
      </c>
      <c r="H55" t="s">
        <v>1425</v>
      </c>
    </row>
    <row r="56" spans="1:8" hidden="1">
      <c r="A56" s="172">
        <v>632070</v>
      </c>
      <c r="B56">
        <v>632</v>
      </c>
      <c r="C56" t="s">
        <v>1427</v>
      </c>
      <c r="D56" t="s">
        <v>1428</v>
      </c>
      <c r="E56" t="s">
        <v>1434</v>
      </c>
      <c r="F56" s="11">
        <v>0.03</v>
      </c>
      <c r="G56" t="s">
        <v>1381</v>
      </c>
      <c r="H56" t="s">
        <v>1425</v>
      </c>
    </row>
    <row r="57" spans="1:8" hidden="1">
      <c r="A57" s="172">
        <v>632080</v>
      </c>
      <c r="B57">
        <v>632</v>
      </c>
      <c r="C57" t="s">
        <v>1427</v>
      </c>
      <c r="D57" t="s">
        <v>1428</v>
      </c>
      <c r="E57" t="s">
        <v>1434</v>
      </c>
      <c r="F57" s="11">
        <v>0.05</v>
      </c>
      <c r="G57" t="s">
        <v>1381</v>
      </c>
      <c r="H57" t="s">
        <v>1425</v>
      </c>
    </row>
    <row r="58" spans="1:8" hidden="1">
      <c r="A58" s="172">
        <v>632090</v>
      </c>
      <c r="B58">
        <v>632</v>
      </c>
      <c r="C58" t="s">
        <v>1427</v>
      </c>
      <c r="D58" t="s">
        <v>1428</v>
      </c>
      <c r="E58" t="s">
        <v>1434</v>
      </c>
      <c r="F58" s="11">
        <v>0.1</v>
      </c>
      <c r="G58" t="s">
        <v>1381</v>
      </c>
      <c r="H58" t="s">
        <v>1425</v>
      </c>
    </row>
    <row r="59" spans="1:8" hidden="1">
      <c r="A59" s="172">
        <v>632100</v>
      </c>
      <c r="B59">
        <v>632</v>
      </c>
      <c r="C59" t="s">
        <v>1427</v>
      </c>
      <c r="D59" t="s">
        <v>1428</v>
      </c>
      <c r="E59" t="s">
        <v>1434</v>
      </c>
      <c r="F59" s="11">
        <v>0.125</v>
      </c>
      <c r="G59" t="s">
        <v>1381</v>
      </c>
      <c r="H59" t="s">
        <v>1425</v>
      </c>
    </row>
    <row r="60" spans="1:8" hidden="1">
      <c r="A60" s="172">
        <v>632110</v>
      </c>
      <c r="B60">
        <v>632</v>
      </c>
      <c r="C60" t="s">
        <v>1427</v>
      </c>
      <c r="D60" t="s">
        <v>1428</v>
      </c>
      <c r="E60" t="s">
        <v>1434</v>
      </c>
      <c r="F60" s="11">
        <v>0.15</v>
      </c>
      <c r="G60" t="s">
        <v>1381</v>
      </c>
      <c r="H60" t="s">
        <v>1425</v>
      </c>
    </row>
    <row r="61" spans="1:8" hidden="1">
      <c r="A61" s="172">
        <v>632120</v>
      </c>
      <c r="B61">
        <v>632</v>
      </c>
      <c r="C61" t="s">
        <v>1435</v>
      </c>
      <c r="D61" t="s">
        <v>1436</v>
      </c>
      <c r="E61" t="s">
        <v>1437</v>
      </c>
      <c r="F61" s="11">
        <v>7.0000000000000007E-2</v>
      </c>
      <c r="G61" t="s">
        <v>1381</v>
      </c>
      <c r="H61" t="s">
        <v>1425</v>
      </c>
    </row>
    <row r="62" spans="1:8" hidden="1">
      <c r="A62" s="172">
        <v>632130</v>
      </c>
      <c r="B62">
        <v>632</v>
      </c>
      <c r="C62" t="s">
        <v>1438</v>
      </c>
      <c r="D62" t="s">
        <v>1436</v>
      </c>
      <c r="E62" t="s">
        <v>1439</v>
      </c>
      <c r="F62" s="11">
        <v>0.08</v>
      </c>
      <c r="G62" t="s">
        <v>1381</v>
      </c>
      <c r="H62" t="s">
        <v>1425</v>
      </c>
    </row>
    <row r="63" spans="1:8" hidden="1">
      <c r="A63" s="172">
        <v>632140</v>
      </c>
      <c r="B63">
        <v>632</v>
      </c>
      <c r="C63" t="s">
        <v>1440</v>
      </c>
      <c r="D63" t="s">
        <v>1428</v>
      </c>
      <c r="E63" t="s">
        <v>1429</v>
      </c>
      <c r="F63" s="11">
        <v>0.1</v>
      </c>
      <c r="G63" t="s">
        <v>1381</v>
      </c>
      <c r="H63" t="s">
        <v>1421</v>
      </c>
    </row>
    <row r="64" spans="1:8" hidden="1">
      <c r="A64" s="172">
        <v>632150</v>
      </c>
      <c r="B64">
        <v>632</v>
      </c>
      <c r="C64" t="s">
        <v>1440</v>
      </c>
      <c r="D64" t="s">
        <v>1428</v>
      </c>
      <c r="E64" t="s">
        <v>1429</v>
      </c>
      <c r="F64" s="11">
        <v>0.1111</v>
      </c>
      <c r="G64" t="s">
        <v>1381</v>
      </c>
      <c r="H64" t="s">
        <v>1370</v>
      </c>
    </row>
    <row r="65" spans="1:8" hidden="1">
      <c r="A65" s="172">
        <v>633010</v>
      </c>
      <c r="B65">
        <v>633</v>
      </c>
      <c r="C65" t="s">
        <v>1441</v>
      </c>
      <c r="D65" t="s">
        <v>1442</v>
      </c>
      <c r="E65" t="s">
        <v>1443</v>
      </c>
      <c r="F65" s="11">
        <v>0.16</v>
      </c>
      <c r="G65" t="s">
        <v>1444</v>
      </c>
      <c r="H65" t="s">
        <v>1421</v>
      </c>
    </row>
    <row r="66" spans="1:8" hidden="1">
      <c r="A66" s="172">
        <v>633020</v>
      </c>
      <c r="B66">
        <v>633</v>
      </c>
      <c r="C66" t="s">
        <v>1441</v>
      </c>
      <c r="D66" t="s">
        <v>1442</v>
      </c>
      <c r="E66" t="s">
        <v>1443</v>
      </c>
      <c r="F66" s="11">
        <v>0.19047619047619047</v>
      </c>
      <c r="G66" t="s">
        <v>1444</v>
      </c>
      <c r="H66" t="s">
        <v>1370</v>
      </c>
    </row>
    <row r="67" spans="1:8" hidden="1">
      <c r="A67" s="172">
        <v>633030</v>
      </c>
      <c r="B67">
        <v>633</v>
      </c>
      <c r="C67" t="s">
        <v>1441</v>
      </c>
      <c r="D67" t="s">
        <v>1442</v>
      </c>
      <c r="E67" t="s">
        <v>1443</v>
      </c>
      <c r="F67" s="11">
        <v>2.5000000000000001E-2</v>
      </c>
      <c r="G67" t="s">
        <v>1444</v>
      </c>
      <c r="H67" t="s">
        <v>1425</v>
      </c>
    </row>
    <row r="68" spans="1:8" hidden="1">
      <c r="A68" s="172">
        <v>633040</v>
      </c>
      <c r="B68">
        <v>633</v>
      </c>
      <c r="C68" t="s">
        <v>1441</v>
      </c>
      <c r="D68" t="s">
        <v>1442</v>
      </c>
      <c r="E68" t="s">
        <v>1443</v>
      </c>
      <c r="F68" s="11">
        <v>0.03</v>
      </c>
      <c r="G68" t="s">
        <v>1444</v>
      </c>
      <c r="H68" t="s">
        <v>1425</v>
      </c>
    </row>
    <row r="69" spans="1:8" hidden="1">
      <c r="A69" s="172">
        <v>633050</v>
      </c>
      <c r="B69">
        <v>633</v>
      </c>
      <c r="C69" t="s">
        <v>1441</v>
      </c>
      <c r="D69" t="s">
        <v>1442</v>
      </c>
      <c r="E69" t="s">
        <v>1443</v>
      </c>
      <c r="F69" s="11">
        <v>0.05</v>
      </c>
      <c r="G69" t="s">
        <v>1444</v>
      </c>
      <c r="H69" t="s">
        <v>1425</v>
      </c>
    </row>
    <row r="70" spans="1:8" hidden="1">
      <c r="A70" s="172">
        <v>633060</v>
      </c>
      <c r="B70">
        <v>633</v>
      </c>
      <c r="C70" t="s">
        <v>1441</v>
      </c>
      <c r="D70" t="s">
        <v>1442</v>
      </c>
      <c r="E70" t="s">
        <v>1443</v>
      </c>
      <c r="F70" s="11">
        <v>7.0000000000000007E-2</v>
      </c>
      <c r="G70" t="s">
        <v>1444</v>
      </c>
      <c r="H70" t="s">
        <v>1425</v>
      </c>
    </row>
    <row r="71" spans="1:8" hidden="1">
      <c r="A71" s="172">
        <v>633070</v>
      </c>
      <c r="B71">
        <v>633</v>
      </c>
      <c r="C71" t="s">
        <v>1441</v>
      </c>
      <c r="D71" t="s">
        <v>1442</v>
      </c>
      <c r="E71" t="s">
        <v>1443</v>
      </c>
      <c r="F71" s="11">
        <v>0.1</v>
      </c>
      <c r="G71" t="s">
        <v>1444</v>
      </c>
      <c r="H71" t="s">
        <v>1425</v>
      </c>
    </row>
    <row r="72" spans="1:8" hidden="1">
      <c r="A72" s="172">
        <v>633080</v>
      </c>
      <c r="B72">
        <v>633</v>
      </c>
      <c r="C72" t="s">
        <v>1441</v>
      </c>
      <c r="D72" t="s">
        <v>1442</v>
      </c>
      <c r="E72" t="s">
        <v>1443</v>
      </c>
      <c r="F72" s="11">
        <v>0.12</v>
      </c>
      <c r="G72" t="s">
        <v>1444</v>
      </c>
      <c r="H72" t="s">
        <v>1425</v>
      </c>
    </row>
    <row r="73" spans="1:8" hidden="1">
      <c r="A73" s="172">
        <v>633090</v>
      </c>
      <c r="B73">
        <v>633</v>
      </c>
      <c r="C73" t="s">
        <v>1441</v>
      </c>
      <c r="D73" t="s">
        <v>1442</v>
      </c>
      <c r="E73" t="s">
        <v>1443</v>
      </c>
      <c r="F73" s="11">
        <v>0.125</v>
      </c>
      <c r="G73" t="s">
        <v>1444</v>
      </c>
      <c r="H73" t="s">
        <v>1425</v>
      </c>
    </row>
    <row r="74" spans="1:8" hidden="1">
      <c r="A74" s="172">
        <v>633100</v>
      </c>
      <c r="B74">
        <v>633</v>
      </c>
      <c r="C74" t="s">
        <v>1441</v>
      </c>
      <c r="D74" t="s">
        <v>1442</v>
      </c>
      <c r="E74" t="s">
        <v>1443</v>
      </c>
      <c r="F74" s="11">
        <v>0.15</v>
      </c>
      <c r="G74" t="s">
        <v>1444</v>
      </c>
      <c r="H74" t="s">
        <v>1425</v>
      </c>
    </row>
    <row r="75" spans="1:8" hidden="1">
      <c r="A75" s="172">
        <v>633110</v>
      </c>
      <c r="B75">
        <v>633</v>
      </c>
      <c r="C75" t="s">
        <v>1441</v>
      </c>
      <c r="D75" t="s">
        <v>1442</v>
      </c>
      <c r="E75" t="s">
        <v>1445</v>
      </c>
      <c r="F75" s="11">
        <v>0</v>
      </c>
      <c r="G75" t="s">
        <v>1444</v>
      </c>
      <c r="H75" t="s">
        <v>1431</v>
      </c>
    </row>
    <row r="76" spans="1:8" hidden="1">
      <c r="A76" s="172">
        <v>633120</v>
      </c>
      <c r="B76">
        <v>633</v>
      </c>
      <c r="C76" t="s">
        <v>1441</v>
      </c>
      <c r="D76" t="s">
        <v>1442</v>
      </c>
      <c r="E76" t="s">
        <v>1446</v>
      </c>
      <c r="F76" s="11">
        <v>0</v>
      </c>
      <c r="G76" t="s">
        <v>1444</v>
      </c>
      <c r="H76" t="s">
        <v>1425</v>
      </c>
    </row>
    <row r="77" spans="1:8" hidden="1">
      <c r="A77" s="172">
        <v>633130</v>
      </c>
      <c r="B77">
        <v>633</v>
      </c>
      <c r="C77" t="s">
        <v>1447</v>
      </c>
      <c r="D77" t="s">
        <v>1442</v>
      </c>
      <c r="E77" t="s">
        <v>1443</v>
      </c>
      <c r="F77" s="11">
        <v>0.1</v>
      </c>
      <c r="G77" t="s">
        <v>1444</v>
      </c>
      <c r="H77" t="s">
        <v>1421</v>
      </c>
    </row>
    <row r="78" spans="1:8" hidden="1">
      <c r="A78" s="172">
        <v>633140</v>
      </c>
      <c r="B78">
        <v>633</v>
      </c>
      <c r="C78" t="s">
        <v>1447</v>
      </c>
      <c r="D78" t="s">
        <v>1442</v>
      </c>
      <c r="E78" t="s">
        <v>1443</v>
      </c>
      <c r="F78" s="11">
        <v>0.1111</v>
      </c>
      <c r="G78" t="s">
        <v>1444</v>
      </c>
      <c r="H78" t="s">
        <v>1370</v>
      </c>
    </row>
    <row r="79" spans="1:8" hidden="1">
      <c r="A79" s="172">
        <v>634010</v>
      </c>
      <c r="B79">
        <v>634</v>
      </c>
      <c r="C79" t="s">
        <v>215</v>
      </c>
      <c r="D79" t="s">
        <v>1448</v>
      </c>
      <c r="E79" t="s">
        <v>1449</v>
      </c>
      <c r="F79" s="11">
        <v>0.16</v>
      </c>
      <c r="G79" t="s">
        <v>1450</v>
      </c>
      <c r="H79" t="s">
        <v>1421</v>
      </c>
    </row>
    <row r="80" spans="1:8" hidden="1">
      <c r="A80" s="172">
        <v>634020</v>
      </c>
      <c r="B80">
        <v>634</v>
      </c>
      <c r="C80" t="s">
        <v>215</v>
      </c>
      <c r="D80" t="s">
        <v>1448</v>
      </c>
      <c r="E80" t="s">
        <v>1449</v>
      </c>
      <c r="F80" s="11">
        <v>0.19047619047619047</v>
      </c>
      <c r="G80" t="s">
        <v>1450</v>
      </c>
      <c r="H80" t="s">
        <v>1370</v>
      </c>
    </row>
    <row r="81" spans="1:8" hidden="1">
      <c r="A81" s="172">
        <v>634030</v>
      </c>
      <c r="B81">
        <v>634</v>
      </c>
      <c r="C81" t="s">
        <v>215</v>
      </c>
      <c r="D81" t="s">
        <v>1448</v>
      </c>
      <c r="E81" t="s">
        <v>1451</v>
      </c>
      <c r="F81" s="11">
        <v>0.05</v>
      </c>
      <c r="G81" t="s">
        <v>1450</v>
      </c>
      <c r="H81" t="s">
        <v>1425</v>
      </c>
    </row>
    <row r="82" spans="1:8" hidden="1">
      <c r="A82" s="172">
        <v>634040</v>
      </c>
      <c r="B82">
        <v>634</v>
      </c>
      <c r="C82" t="s">
        <v>215</v>
      </c>
      <c r="D82" t="s">
        <v>1448</v>
      </c>
      <c r="E82" t="s">
        <v>1451</v>
      </c>
      <c r="F82" s="11">
        <v>0</v>
      </c>
      <c r="G82" t="s">
        <v>1450</v>
      </c>
      <c r="H82" t="s">
        <v>1425</v>
      </c>
    </row>
    <row r="83" spans="1:8" hidden="1">
      <c r="A83" s="172">
        <v>634050</v>
      </c>
      <c r="B83">
        <v>634</v>
      </c>
      <c r="C83" t="s">
        <v>215</v>
      </c>
      <c r="D83" t="s">
        <v>1448</v>
      </c>
      <c r="E83" t="s">
        <v>1451</v>
      </c>
      <c r="F83" s="11">
        <v>0.02</v>
      </c>
      <c r="G83" t="s">
        <v>1450</v>
      </c>
      <c r="H83" t="s">
        <v>1425</v>
      </c>
    </row>
    <row r="84" spans="1:8" hidden="1">
      <c r="A84" s="172">
        <v>634060</v>
      </c>
      <c r="B84">
        <v>634</v>
      </c>
      <c r="C84" t="s">
        <v>215</v>
      </c>
      <c r="D84" t="s">
        <v>1448</v>
      </c>
      <c r="E84" t="s">
        <v>1451</v>
      </c>
      <c r="F84" s="11">
        <v>0.04</v>
      </c>
      <c r="G84" t="s">
        <v>1450</v>
      </c>
      <c r="H84" t="s">
        <v>1425</v>
      </c>
    </row>
    <row r="85" spans="1:8" hidden="1">
      <c r="A85" s="172">
        <v>634070</v>
      </c>
      <c r="B85">
        <v>634</v>
      </c>
      <c r="C85" t="s">
        <v>215</v>
      </c>
      <c r="D85" t="s">
        <v>1448</v>
      </c>
      <c r="E85" t="s">
        <v>1451</v>
      </c>
      <c r="F85" s="11">
        <v>0.03</v>
      </c>
      <c r="G85" t="s">
        <v>1450</v>
      </c>
      <c r="H85" t="s">
        <v>1425</v>
      </c>
    </row>
    <row r="86" spans="1:8" hidden="1">
      <c r="A86" s="172">
        <v>634080</v>
      </c>
      <c r="B86">
        <v>634</v>
      </c>
      <c r="C86" t="s">
        <v>215</v>
      </c>
      <c r="D86" t="s">
        <v>1448</v>
      </c>
      <c r="E86" t="s">
        <v>1451</v>
      </c>
      <c r="F86" s="11">
        <v>0.06</v>
      </c>
      <c r="G86" t="s">
        <v>1450</v>
      </c>
      <c r="H86" t="s">
        <v>1425</v>
      </c>
    </row>
    <row r="87" spans="1:8" hidden="1">
      <c r="A87" s="172">
        <v>634090</v>
      </c>
      <c r="B87">
        <v>634</v>
      </c>
      <c r="C87" t="s">
        <v>215</v>
      </c>
      <c r="D87" t="s">
        <v>1448</v>
      </c>
      <c r="E87" t="s">
        <v>1451</v>
      </c>
      <c r="F87" s="11">
        <v>0.125</v>
      </c>
      <c r="G87" t="s">
        <v>1450</v>
      </c>
      <c r="H87" t="s">
        <v>1425</v>
      </c>
    </row>
    <row r="88" spans="1:8" hidden="1">
      <c r="A88" s="172">
        <v>634100</v>
      </c>
      <c r="B88">
        <v>634</v>
      </c>
      <c r="C88" t="s">
        <v>215</v>
      </c>
      <c r="D88" t="s">
        <v>1448</v>
      </c>
      <c r="E88" t="s">
        <v>1451</v>
      </c>
      <c r="F88" s="11">
        <v>0.15</v>
      </c>
      <c r="G88" t="s">
        <v>1450</v>
      </c>
      <c r="H88" t="s">
        <v>1425</v>
      </c>
    </row>
    <row r="89" spans="1:8" hidden="1">
      <c r="A89" s="172">
        <v>634110</v>
      </c>
      <c r="B89">
        <v>634</v>
      </c>
      <c r="C89" t="s">
        <v>215</v>
      </c>
      <c r="D89" t="s">
        <v>1448</v>
      </c>
      <c r="E89" t="s">
        <v>1451</v>
      </c>
      <c r="F89" s="11">
        <v>0.1</v>
      </c>
      <c r="G89" t="s">
        <v>1450</v>
      </c>
      <c r="H89" t="s">
        <v>1425</v>
      </c>
    </row>
    <row r="90" spans="1:8" hidden="1">
      <c r="A90" s="172">
        <v>634120</v>
      </c>
      <c r="B90">
        <v>634</v>
      </c>
      <c r="C90" t="s">
        <v>1452</v>
      </c>
      <c r="D90" t="s">
        <v>1448</v>
      </c>
      <c r="E90" t="s">
        <v>1449</v>
      </c>
      <c r="F90" s="11">
        <v>0.1</v>
      </c>
      <c r="G90" t="s">
        <v>1450</v>
      </c>
      <c r="H90" t="s">
        <v>1421</v>
      </c>
    </row>
    <row r="91" spans="1:8" hidden="1">
      <c r="A91" s="172">
        <v>634130</v>
      </c>
      <c r="B91">
        <v>634</v>
      </c>
      <c r="C91" t="s">
        <v>1452</v>
      </c>
      <c r="D91" t="s">
        <v>1448</v>
      </c>
      <c r="E91" t="s">
        <v>1449</v>
      </c>
      <c r="F91" s="11">
        <v>0.1111</v>
      </c>
      <c r="G91" t="s">
        <v>1450</v>
      </c>
      <c r="H91" t="s">
        <v>1370</v>
      </c>
    </row>
    <row r="92" spans="1:8" hidden="1">
      <c r="A92" s="172">
        <v>635010</v>
      </c>
      <c r="B92">
        <v>635</v>
      </c>
      <c r="C92" t="s">
        <v>1453</v>
      </c>
      <c r="D92" t="s">
        <v>1454</v>
      </c>
      <c r="E92" t="s">
        <v>1455</v>
      </c>
      <c r="F92" s="11">
        <v>0.1111111111111111</v>
      </c>
      <c r="G92" t="s">
        <v>1456</v>
      </c>
      <c r="H92" t="s">
        <v>1370</v>
      </c>
    </row>
    <row r="93" spans="1:8" hidden="1">
      <c r="A93" s="172">
        <v>635020</v>
      </c>
      <c r="B93">
        <v>635</v>
      </c>
      <c r="C93" t="s">
        <v>1453</v>
      </c>
      <c r="D93" t="s">
        <v>1454</v>
      </c>
      <c r="E93" t="s">
        <v>1455</v>
      </c>
      <c r="F93" s="11">
        <v>0.1</v>
      </c>
      <c r="G93" t="s">
        <v>1456</v>
      </c>
      <c r="H93" t="s">
        <v>1421</v>
      </c>
    </row>
    <row r="94" spans="1:8" hidden="1">
      <c r="A94" s="172">
        <v>636010</v>
      </c>
      <c r="B94">
        <v>636</v>
      </c>
      <c r="C94" t="s">
        <v>1457</v>
      </c>
      <c r="D94" t="s">
        <v>1458</v>
      </c>
      <c r="E94" t="s">
        <v>1459</v>
      </c>
      <c r="F94" s="11">
        <v>0.16</v>
      </c>
      <c r="G94" t="s">
        <v>1460</v>
      </c>
      <c r="H94" t="s">
        <v>1461</v>
      </c>
    </row>
    <row r="95" spans="1:8" hidden="1">
      <c r="A95" s="172">
        <v>636020</v>
      </c>
      <c r="B95">
        <v>636</v>
      </c>
      <c r="C95" t="s">
        <v>1457</v>
      </c>
      <c r="D95" t="s">
        <v>1458</v>
      </c>
      <c r="E95" t="s">
        <v>1459</v>
      </c>
      <c r="F95" s="11">
        <v>0.19047619047619047</v>
      </c>
      <c r="G95" t="s">
        <v>1460</v>
      </c>
      <c r="H95" t="s">
        <v>1370</v>
      </c>
    </row>
    <row r="96" spans="1:8" hidden="1">
      <c r="A96" s="172">
        <v>636030</v>
      </c>
      <c r="B96">
        <v>636</v>
      </c>
      <c r="C96" t="s">
        <v>1457</v>
      </c>
      <c r="D96" t="s">
        <v>1458</v>
      </c>
      <c r="E96" t="s">
        <v>1459</v>
      </c>
      <c r="F96" s="11">
        <v>0</v>
      </c>
      <c r="G96" t="s">
        <v>1460</v>
      </c>
      <c r="H96" t="s">
        <v>1425</v>
      </c>
    </row>
    <row r="97" spans="1:8" hidden="1">
      <c r="A97" s="172">
        <v>636040</v>
      </c>
      <c r="B97">
        <v>636</v>
      </c>
      <c r="C97" t="s">
        <v>1462</v>
      </c>
      <c r="D97" t="s">
        <v>1458</v>
      </c>
      <c r="E97" t="s">
        <v>1459</v>
      </c>
      <c r="F97" s="11">
        <v>0.1</v>
      </c>
      <c r="G97" t="s">
        <v>1460</v>
      </c>
      <c r="H97" t="s">
        <v>1461</v>
      </c>
    </row>
    <row r="98" spans="1:8" hidden="1">
      <c r="A98" s="172">
        <v>636050</v>
      </c>
      <c r="B98">
        <v>636</v>
      </c>
      <c r="C98" t="s">
        <v>1462</v>
      </c>
      <c r="D98" t="s">
        <v>1458</v>
      </c>
      <c r="E98" t="s">
        <v>1459</v>
      </c>
      <c r="F98" s="11">
        <v>0.1111</v>
      </c>
      <c r="G98" t="s">
        <v>1460</v>
      </c>
      <c r="H98" t="s">
        <v>1370</v>
      </c>
    </row>
    <row r="99" spans="1:8" hidden="1">
      <c r="A99" s="172">
        <v>637010</v>
      </c>
      <c r="B99">
        <v>637</v>
      </c>
      <c r="C99" t="s">
        <v>1463</v>
      </c>
      <c r="D99" t="s">
        <v>1464</v>
      </c>
      <c r="E99" t="s">
        <v>1465</v>
      </c>
      <c r="F99" s="11">
        <v>0.1</v>
      </c>
      <c r="G99" t="s">
        <v>1402</v>
      </c>
      <c r="H99" t="s">
        <v>1461</v>
      </c>
    </row>
    <row r="100" spans="1:8" hidden="1">
      <c r="A100" s="172">
        <v>637020</v>
      </c>
      <c r="B100">
        <v>637</v>
      </c>
      <c r="C100" t="s">
        <v>1463</v>
      </c>
      <c r="D100" t="s">
        <v>1464</v>
      </c>
      <c r="E100" t="s">
        <v>1465</v>
      </c>
      <c r="F100" s="11">
        <v>0.1111111111111111</v>
      </c>
      <c r="G100" t="s">
        <v>1402</v>
      </c>
      <c r="H100" t="s">
        <v>1370</v>
      </c>
    </row>
    <row r="101" spans="1:8" hidden="1">
      <c r="A101" s="172">
        <v>637030</v>
      </c>
      <c r="B101">
        <v>637</v>
      </c>
      <c r="C101" t="s">
        <v>1463</v>
      </c>
      <c r="D101" t="s">
        <v>1464</v>
      </c>
      <c r="E101" t="s">
        <v>1465</v>
      </c>
      <c r="F101" s="11">
        <v>0.16</v>
      </c>
      <c r="G101" t="s">
        <v>1402</v>
      </c>
      <c r="H101" t="s">
        <v>1466</v>
      </c>
    </row>
    <row r="102" spans="1:8" hidden="1">
      <c r="A102" s="172">
        <v>637040</v>
      </c>
      <c r="B102">
        <v>637</v>
      </c>
      <c r="C102" t="s">
        <v>1463</v>
      </c>
      <c r="D102" t="s">
        <v>1464</v>
      </c>
      <c r="E102" t="s">
        <v>1465</v>
      </c>
      <c r="F102" s="11">
        <v>0.1905</v>
      </c>
      <c r="G102" t="s">
        <v>1402</v>
      </c>
      <c r="H102" t="s">
        <v>1370</v>
      </c>
    </row>
    <row r="103" spans="1:8" hidden="1">
      <c r="A103" s="172">
        <v>639010</v>
      </c>
      <c r="B103">
        <v>639</v>
      </c>
      <c r="C103" t="s">
        <v>1467</v>
      </c>
      <c r="D103" t="s">
        <v>1468</v>
      </c>
      <c r="E103" t="s">
        <v>1469</v>
      </c>
      <c r="F103" s="11">
        <v>0.16</v>
      </c>
      <c r="G103" t="s">
        <v>1470</v>
      </c>
      <c r="H103" t="s">
        <v>1471</v>
      </c>
    </row>
    <row r="104" spans="1:8" hidden="1">
      <c r="A104" s="172">
        <v>639020</v>
      </c>
      <c r="B104">
        <v>639</v>
      </c>
      <c r="C104" t="s">
        <v>1467</v>
      </c>
      <c r="D104" t="s">
        <v>1468</v>
      </c>
      <c r="E104" t="s">
        <v>1469</v>
      </c>
      <c r="F104" s="11">
        <v>0.19047619047619047</v>
      </c>
      <c r="G104" t="s">
        <v>1470</v>
      </c>
      <c r="H104" t="s">
        <v>1370</v>
      </c>
    </row>
    <row r="105" spans="1:8" hidden="1">
      <c r="A105" s="172">
        <v>639030</v>
      </c>
      <c r="B105">
        <v>639</v>
      </c>
      <c r="C105" t="s">
        <v>1467</v>
      </c>
      <c r="D105" t="s">
        <v>1468</v>
      </c>
      <c r="E105" t="s">
        <v>1469</v>
      </c>
      <c r="F105" s="11">
        <v>0</v>
      </c>
      <c r="G105" t="s">
        <v>1470</v>
      </c>
      <c r="H105" t="s">
        <v>1425</v>
      </c>
    </row>
    <row r="106" spans="1:8" hidden="1">
      <c r="A106" s="172">
        <v>639040</v>
      </c>
      <c r="B106">
        <v>639</v>
      </c>
      <c r="C106" t="s">
        <v>1472</v>
      </c>
      <c r="D106" t="s">
        <v>1468</v>
      </c>
      <c r="E106" t="s">
        <v>1469</v>
      </c>
      <c r="F106" s="11">
        <v>0.1</v>
      </c>
      <c r="G106" t="s">
        <v>1470</v>
      </c>
      <c r="H106" t="s">
        <v>1473</v>
      </c>
    </row>
    <row r="107" spans="1:8" hidden="1">
      <c r="A107" s="172">
        <v>639050</v>
      </c>
      <c r="B107">
        <v>639</v>
      </c>
      <c r="C107" t="s">
        <v>1472</v>
      </c>
      <c r="D107" t="s">
        <v>1468</v>
      </c>
      <c r="E107" t="s">
        <v>1469</v>
      </c>
      <c r="F107" s="11">
        <v>0.1111</v>
      </c>
      <c r="G107" t="s">
        <v>1470</v>
      </c>
      <c r="H107" t="s">
        <v>1370</v>
      </c>
    </row>
    <row r="108" spans="1:8" hidden="1">
      <c r="A108" s="172">
        <v>640010</v>
      </c>
      <c r="B108">
        <v>640</v>
      </c>
      <c r="C108" t="s">
        <v>1474</v>
      </c>
      <c r="D108" t="s">
        <v>1475</v>
      </c>
      <c r="E108" t="s">
        <v>1476</v>
      </c>
      <c r="F108" s="11">
        <v>0.16</v>
      </c>
      <c r="G108" t="s">
        <v>1477</v>
      </c>
      <c r="H108" t="s">
        <v>1461</v>
      </c>
    </row>
    <row r="109" spans="1:8" hidden="1">
      <c r="A109" s="172">
        <v>640020</v>
      </c>
      <c r="B109">
        <v>640</v>
      </c>
      <c r="C109" t="s">
        <v>1474</v>
      </c>
      <c r="D109" t="s">
        <v>1475</v>
      </c>
      <c r="E109" t="s">
        <v>1476</v>
      </c>
      <c r="F109" s="11">
        <v>0.19047619047619047</v>
      </c>
      <c r="G109" t="s">
        <v>1477</v>
      </c>
      <c r="H109" t="s">
        <v>1370</v>
      </c>
    </row>
    <row r="110" spans="1:8" hidden="1">
      <c r="A110" s="172">
        <v>640030</v>
      </c>
      <c r="B110">
        <v>640</v>
      </c>
      <c r="C110" t="s">
        <v>1474</v>
      </c>
      <c r="D110" t="s">
        <v>1475</v>
      </c>
      <c r="E110" t="s">
        <v>1476</v>
      </c>
      <c r="F110" s="11">
        <v>0</v>
      </c>
      <c r="G110" t="s">
        <v>1477</v>
      </c>
      <c r="H110" t="s">
        <v>1425</v>
      </c>
    </row>
    <row r="111" spans="1:8" hidden="1">
      <c r="A111" s="172">
        <v>641010</v>
      </c>
      <c r="B111">
        <v>641</v>
      </c>
      <c r="C111" t="s">
        <v>1478</v>
      </c>
      <c r="D111" t="s">
        <v>1479</v>
      </c>
      <c r="E111" t="s">
        <v>1480</v>
      </c>
      <c r="F111" s="11">
        <v>0.1</v>
      </c>
      <c r="G111" t="s">
        <v>1481</v>
      </c>
      <c r="H111" t="s">
        <v>1461</v>
      </c>
    </row>
    <row r="112" spans="1:8" hidden="1">
      <c r="A112" s="172">
        <v>641020</v>
      </c>
      <c r="B112">
        <v>641</v>
      </c>
      <c r="C112" t="s">
        <v>1482</v>
      </c>
      <c r="D112" t="s">
        <v>1479</v>
      </c>
      <c r="E112" t="s">
        <v>1480</v>
      </c>
      <c r="F112" s="11">
        <v>0.1111</v>
      </c>
      <c r="G112" t="s">
        <v>1483</v>
      </c>
      <c r="H112" t="s">
        <v>1370</v>
      </c>
    </row>
    <row r="113" spans="1:8" hidden="1">
      <c r="A113" s="172">
        <v>641030</v>
      </c>
      <c r="B113">
        <v>641</v>
      </c>
      <c r="C113" t="s">
        <v>1484</v>
      </c>
      <c r="D113" t="s">
        <v>1479</v>
      </c>
      <c r="E113" t="s">
        <v>1480</v>
      </c>
      <c r="F113" s="11">
        <v>0.16</v>
      </c>
      <c r="G113" t="s">
        <v>1485</v>
      </c>
      <c r="H113" t="s">
        <v>1461</v>
      </c>
    </row>
    <row r="114" spans="1:8" hidden="1">
      <c r="A114" s="172">
        <v>641040</v>
      </c>
      <c r="B114">
        <v>641</v>
      </c>
      <c r="C114" t="s">
        <v>1486</v>
      </c>
      <c r="D114" t="s">
        <v>1479</v>
      </c>
      <c r="E114" t="s">
        <v>1480</v>
      </c>
      <c r="F114" s="11">
        <v>0.19047619047619047</v>
      </c>
      <c r="G114" t="s">
        <v>1487</v>
      </c>
      <c r="H114" t="s">
        <v>1370</v>
      </c>
    </row>
    <row r="115" spans="1:8" hidden="1">
      <c r="A115" s="172">
        <v>642010</v>
      </c>
      <c r="B115">
        <v>642</v>
      </c>
      <c r="C115" t="s">
        <v>1488</v>
      </c>
      <c r="D115" t="s">
        <v>1489</v>
      </c>
      <c r="E115" t="s">
        <v>1490</v>
      </c>
      <c r="F115" s="11">
        <v>0.01</v>
      </c>
      <c r="G115" t="s">
        <v>1491</v>
      </c>
      <c r="H115" t="s">
        <v>1492</v>
      </c>
    </row>
    <row r="116" spans="1:8" hidden="1">
      <c r="A116" s="172">
        <v>642020</v>
      </c>
      <c r="B116">
        <v>642</v>
      </c>
      <c r="C116" t="s">
        <v>1488</v>
      </c>
      <c r="D116" t="s">
        <v>1489</v>
      </c>
      <c r="E116" t="s">
        <v>1490</v>
      </c>
      <c r="F116" s="11">
        <v>0.03</v>
      </c>
      <c r="G116" t="s">
        <v>1491</v>
      </c>
      <c r="H116" t="s">
        <v>1493</v>
      </c>
    </row>
    <row r="117" spans="1:8" hidden="1">
      <c r="A117" s="172">
        <v>642030</v>
      </c>
      <c r="B117">
        <v>642</v>
      </c>
      <c r="C117" t="s">
        <v>1494</v>
      </c>
      <c r="D117" t="s">
        <v>1489</v>
      </c>
      <c r="E117" t="s">
        <v>1490</v>
      </c>
      <c r="F117" s="11">
        <v>0.01</v>
      </c>
      <c r="G117" t="s">
        <v>1495</v>
      </c>
      <c r="H117" t="s">
        <v>1496</v>
      </c>
    </row>
    <row r="118" spans="1:8" hidden="1">
      <c r="A118" s="172">
        <v>642040</v>
      </c>
      <c r="B118">
        <v>642</v>
      </c>
      <c r="C118" t="s">
        <v>1494</v>
      </c>
      <c r="D118" t="s">
        <v>1489</v>
      </c>
      <c r="E118" t="s">
        <v>1490</v>
      </c>
      <c r="F118" s="11">
        <v>0.03</v>
      </c>
      <c r="G118" t="s">
        <v>1495</v>
      </c>
      <c r="H118" t="s">
        <v>1497</v>
      </c>
    </row>
    <row r="119" spans="1:8" hidden="1">
      <c r="A119" s="172">
        <v>690010</v>
      </c>
      <c r="B119">
        <v>690</v>
      </c>
      <c r="C119" t="s">
        <v>1498</v>
      </c>
      <c r="D119" t="s">
        <v>1499</v>
      </c>
      <c r="E119" t="s">
        <v>1500</v>
      </c>
      <c r="F119" s="11">
        <v>0.1</v>
      </c>
      <c r="G119" t="s">
        <v>1501</v>
      </c>
      <c r="H119" t="s">
        <v>1421</v>
      </c>
    </row>
    <row r="120" spans="1:8" hidden="1">
      <c r="A120" s="172">
        <v>690020</v>
      </c>
      <c r="B120">
        <v>690</v>
      </c>
      <c r="C120" t="s">
        <v>1498</v>
      </c>
      <c r="D120" t="s">
        <v>1499</v>
      </c>
      <c r="E120" t="s">
        <v>1502</v>
      </c>
      <c r="F120" s="11">
        <v>0.1111111111111111</v>
      </c>
      <c r="G120" t="s">
        <v>1501</v>
      </c>
      <c r="H120" t="s">
        <v>1370</v>
      </c>
    </row>
    <row r="121" spans="1:8" hidden="1">
      <c r="A121" s="172">
        <v>642050</v>
      </c>
      <c r="B121">
        <v>642</v>
      </c>
      <c r="C121" t="s">
        <v>1869</v>
      </c>
      <c r="D121" t="s">
        <v>1870</v>
      </c>
      <c r="E121" t="s">
        <v>1871</v>
      </c>
      <c r="F121" s="11">
        <v>0.03</v>
      </c>
      <c r="G121" t="s">
        <v>1491</v>
      </c>
      <c r="H121" t="s">
        <v>1872</v>
      </c>
    </row>
    <row r="122" spans="1:8" hidden="1">
      <c r="A122" s="172">
        <v>642060</v>
      </c>
      <c r="B122">
        <v>642</v>
      </c>
      <c r="C122" t="s">
        <v>1488</v>
      </c>
      <c r="D122" t="s">
        <v>1870</v>
      </c>
      <c r="E122" t="s">
        <v>1871</v>
      </c>
      <c r="F122" s="11">
        <v>0.06</v>
      </c>
      <c r="G122" t="s">
        <v>1491</v>
      </c>
      <c r="H122" t="s">
        <v>1873</v>
      </c>
    </row>
    <row r="123" spans="1:8" s="8" customFormat="1">
      <c r="A123" s="423">
        <v>631090</v>
      </c>
      <c r="B123" s="8">
        <v>631</v>
      </c>
      <c r="C123" s="8" t="s">
        <v>213</v>
      </c>
      <c r="D123" s="8" t="s">
        <v>1419</v>
      </c>
      <c r="E123" s="8" t="s">
        <v>1420</v>
      </c>
      <c r="F123" s="424">
        <v>0.16</v>
      </c>
      <c r="G123" s="8" t="s">
        <v>1368</v>
      </c>
      <c r="H123" s="8" t="s">
        <v>1421</v>
      </c>
    </row>
    <row r="124" spans="1:8" s="8" customFormat="1">
      <c r="A124" s="423">
        <v>631100</v>
      </c>
      <c r="B124" s="8">
        <v>631</v>
      </c>
      <c r="C124" s="8" t="s">
        <v>213</v>
      </c>
      <c r="D124" s="8" t="s">
        <v>1419</v>
      </c>
      <c r="E124" s="8" t="s">
        <v>1420</v>
      </c>
      <c r="F124" s="424">
        <v>0.19047619047619047</v>
      </c>
      <c r="G124" s="8" t="s">
        <v>1368</v>
      </c>
      <c r="H124" s="8" t="s">
        <v>1370</v>
      </c>
    </row>
  </sheetData>
  <autoFilter ref="A1:H124" xr:uid="{6D0FC462-4BEE-4EDE-9B77-6DE50DEBBCB9}">
    <filterColumn colId="6">
      <filters>
        <filter val="Dividend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FDB7-AE73-419B-8824-50C704EDC528}">
  <dimension ref="A1:J34"/>
  <sheetViews>
    <sheetView topLeftCell="B1" zoomScale="115" zoomScaleNormal="115" workbookViewId="0">
      <pane ySplit="3" topLeftCell="A10" activePane="bottomLeft" state="frozen"/>
      <selection pane="bottomLeft" activeCell="E3" sqref="E3"/>
    </sheetView>
  </sheetViews>
  <sheetFormatPr defaultRowHeight="14.5"/>
  <cols>
    <col min="1" max="1" width="9.36328125" style="4" customWidth="1"/>
    <col min="2" max="2" width="8.90625" customWidth="1"/>
    <col min="3" max="3" width="15.1796875" customWidth="1"/>
    <col min="4" max="4" width="7.36328125" customWidth="1"/>
    <col min="5" max="6" width="13.08984375" customWidth="1"/>
    <col min="7" max="7" width="12.90625" customWidth="1"/>
    <col min="8" max="8" width="13.1796875" customWidth="1"/>
    <col min="9" max="9" width="1.90625" customWidth="1"/>
  </cols>
  <sheetData>
    <row r="1" spans="1:10">
      <c r="C1" s="1" t="s">
        <v>1890</v>
      </c>
    </row>
    <row r="2" spans="1:10" ht="17.25" customHeight="1">
      <c r="A2" s="92" t="s">
        <v>785</v>
      </c>
      <c r="B2" s="30" t="s">
        <v>85</v>
      </c>
      <c r="C2" s="30" t="s">
        <v>86</v>
      </c>
      <c r="D2" s="30" t="s">
        <v>87</v>
      </c>
      <c r="E2" s="30" t="s">
        <v>88</v>
      </c>
      <c r="F2" s="30" t="s">
        <v>89</v>
      </c>
      <c r="G2" s="30" t="s">
        <v>90</v>
      </c>
      <c r="H2" s="30" t="s">
        <v>91</v>
      </c>
    </row>
    <row r="3" spans="1:10" s="39" customFormat="1" ht="42" customHeight="1">
      <c r="A3" s="40" t="s">
        <v>84</v>
      </c>
      <c r="B3" s="39" t="s">
        <v>92</v>
      </c>
      <c r="C3" s="39" t="s">
        <v>93</v>
      </c>
      <c r="D3" s="39" t="s">
        <v>94</v>
      </c>
      <c r="E3" s="39" t="s">
        <v>95</v>
      </c>
      <c r="F3" s="39" t="s">
        <v>96</v>
      </c>
      <c r="G3" s="39" t="s">
        <v>97</v>
      </c>
      <c r="H3" s="39" t="s">
        <v>98</v>
      </c>
    </row>
    <row r="4" spans="1:10">
      <c r="A4" s="9" t="s">
        <v>99</v>
      </c>
      <c r="B4" t="s">
        <v>100</v>
      </c>
      <c r="C4" t="s">
        <v>101</v>
      </c>
      <c r="D4" t="s">
        <v>102</v>
      </c>
      <c r="E4" s="12">
        <v>0</v>
      </c>
      <c r="F4" s="12">
        <v>200</v>
      </c>
      <c r="G4" s="12">
        <v>0</v>
      </c>
      <c r="H4" s="12">
        <v>200</v>
      </c>
      <c r="J4" s="42" t="s">
        <v>667</v>
      </c>
    </row>
    <row r="5" spans="1:10">
      <c r="A5" s="9" t="s">
        <v>103</v>
      </c>
      <c r="B5" t="s">
        <v>103</v>
      </c>
      <c r="C5" t="s">
        <v>104</v>
      </c>
      <c r="D5" t="s">
        <v>102</v>
      </c>
      <c r="E5" s="12">
        <v>0</v>
      </c>
      <c r="F5" s="12">
        <v>40</v>
      </c>
      <c r="G5" s="12">
        <v>0</v>
      </c>
      <c r="H5" s="12">
        <v>40</v>
      </c>
      <c r="J5" t="s">
        <v>668</v>
      </c>
    </row>
    <row r="6" spans="1:10">
      <c r="A6" s="9" t="s">
        <v>105</v>
      </c>
      <c r="B6" t="s">
        <v>105</v>
      </c>
      <c r="C6" t="s">
        <v>106</v>
      </c>
      <c r="D6" t="s">
        <v>107</v>
      </c>
      <c r="E6" s="12">
        <v>0</v>
      </c>
      <c r="F6" s="12">
        <v>825000</v>
      </c>
      <c r="G6" s="12">
        <v>0</v>
      </c>
      <c r="H6" s="12">
        <v>950000</v>
      </c>
      <c r="J6" t="s">
        <v>669</v>
      </c>
    </row>
    <row r="7" spans="1:10">
      <c r="A7" s="9" t="s">
        <v>108</v>
      </c>
      <c r="B7" t="s">
        <v>109</v>
      </c>
      <c r="C7" t="s">
        <v>110</v>
      </c>
      <c r="D7" t="s">
        <v>111</v>
      </c>
      <c r="E7" s="12">
        <v>200000</v>
      </c>
      <c r="F7" s="12">
        <v>0</v>
      </c>
      <c r="G7" s="12">
        <v>200000</v>
      </c>
      <c r="H7" s="12">
        <v>0</v>
      </c>
    </row>
    <row r="8" spans="1:10">
      <c r="A8" s="9" t="s">
        <v>112</v>
      </c>
      <c r="B8" t="s">
        <v>113</v>
      </c>
      <c r="C8" t="s">
        <v>114</v>
      </c>
      <c r="D8" t="s">
        <v>111</v>
      </c>
      <c r="E8" s="12">
        <v>150000</v>
      </c>
      <c r="F8" s="12">
        <v>0</v>
      </c>
      <c r="G8" s="12">
        <v>150000</v>
      </c>
      <c r="H8" s="12">
        <v>0</v>
      </c>
      <c r="J8" t="s">
        <v>690</v>
      </c>
    </row>
    <row r="9" spans="1:10">
      <c r="A9" s="9" t="s">
        <v>115</v>
      </c>
      <c r="B9" t="s">
        <v>115</v>
      </c>
      <c r="C9" t="s">
        <v>116</v>
      </c>
      <c r="D9" t="s">
        <v>102</v>
      </c>
      <c r="E9" s="12">
        <v>0</v>
      </c>
      <c r="F9" s="12">
        <v>75000</v>
      </c>
      <c r="G9" s="12">
        <v>0</v>
      </c>
      <c r="H9" s="12">
        <v>85000</v>
      </c>
      <c r="J9" t="s">
        <v>691</v>
      </c>
    </row>
    <row r="10" spans="1:10">
      <c r="A10" s="9" t="s">
        <v>117</v>
      </c>
      <c r="B10" t="s">
        <v>117</v>
      </c>
      <c r="C10" t="s">
        <v>118</v>
      </c>
      <c r="D10" t="s">
        <v>111</v>
      </c>
      <c r="E10" s="12">
        <v>38000</v>
      </c>
      <c r="F10" s="12">
        <v>0</v>
      </c>
      <c r="G10" s="12">
        <v>25000</v>
      </c>
      <c r="H10" s="12">
        <v>0</v>
      </c>
      <c r="J10" t="s">
        <v>692</v>
      </c>
    </row>
    <row r="11" spans="1:10">
      <c r="A11" s="9" t="s">
        <v>119</v>
      </c>
      <c r="B11" t="s">
        <v>119</v>
      </c>
      <c r="C11" t="s">
        <v>120</v>
      </c>
      <c r="D11" t="s">
        <v>111</v>
      </c>
      <c r="E11" s="12">
        <v>0</v>
      </c>
      <c r="F11" s="12">
        <v>0</v>
      </c>
      <c r="G11" s="12">
        <v>0</v>
      </c>
      <c r="H11" s="12">
        <v>0</v>
      </c>
      <c r="J11" t="s">
        <v>693</v>
      </c>
    </row>
    <row r="12" spans="1:10">
      <c r="A12" s="9" t="s">
        <v>121</v>
      </c>
      <c r="B12" t="s">
        <v>121</v>
      </c>
      <c r="C12" t="s">
        <v>122</v>
      </c>
      <c r="D12" t="s">
        <v>111</v>
      </c>
      <c r="E12" s="12">
        <v>1600000</v>
      </c>
      <c r="F12" s="12">
        <v>0</v>
      </c>
      <c r="G12" s="12">
        <v>150000</v>
      </c>
      <c r="H12" s="12">
        <v>0</v>
      </c>
    </row>
    <row r="13" spans="1:10">
      <c r="A13" s="9" t="s">
        <v>123</v>
      </c>
      <c r="B13" t="s">
        <v>124</v>
      </c>
      <c r="C13" t="s">
        <v>197</v>
      </c>
      <c r="D13" t="s">
        <v>111</v>
      </c>
      <c r="E13" s="12">
        <v>0</v>
      </c>
      <c r="F13" s="12">
        <v>0</v>
      </c>
      <c r="G13" s="12">
        <v>1600000</v>
      </c>
      <c r="H13" s="12">
        <v>0</v>
      </c>
      <c r="J13" t="s">
        <v>694</v>
      </c>
    </row>
    <row r="14" spans="1:10">
      <c r="A14" s="9" t="s">
        <v>1350</v>
      </c>
      <c r="B14" s="24">
        <v>40152</v>
      </c>
      <c r="C14" t="s">
        <v>1351</v>
      </c>
      <c r="D14" t="s">
        <v>102</v>
      </c>
      <c r="E14" s="12"/>
      <c r="F14" s="12">
        <v>1000000</v>
      </c>
      <c r="G14" s="12"/>
      <c r="H14" s="12">
        <v>1100000</v>
      </c>
      <c r="J14" t="s">
        <v>695</v>
      </c>
    </row>
    <row r="15" spans="1:10">
      <c r="A15" s="9" t="s">
        <v>127</v>
      </c>
      <c r="B15" t="s">
        <v>127</v>
      </c>
      <c r="C15" t="s">
        <v>128</v>
      </c>
      <c r="D15" t="s">
        <v>102</v>
      </c>
      <c r="E15" s="12">
        <v>0</v>
      </c>
      <c r="F15" s="12">
        <v>99760</v>
      </c>
      <c r="G15" s="12">
        <v>0</v>
      </c>
      <c r="H15" s="12">
        <v>100760</v>
      </c>
      <c r="J15" t="s">
        <v>696</v>
      </c>
    </row>
    <row r="16" spans="1:10">
      <c r="A16" s="171">
        <v>5121.3999999999996</v>
      </c>
      <c r="B16" s="24">
        <v>512122</v>
      </c>
      <c r="C16" t="s">
        <v>1352</v>
      </c>
      <c r="D16" t="s">
        <v>111</v>
      </c>
      <c r="E16" s="12">
        <v>12000</v>
      </c>
      <c r="F16" s="12"/>
      <c r="G16" s="12">
        <v>111000</v>
      </c>
      <c r="H16" s="12"/>
      <c r="J16" t="s">
        <v>697</v>
      </c>
    </row>
    <row r="17" spans="1:10">
      <c r="A17" s="9" t="s">
        <v>129</v>
      </c>
      <c r="B17" t="s">
        <v>129</v>
      </c>
      <c r="C17" t="s">
        <v>130</v>
      </c>
      <c r="D17" t="s">
        <v>111</v>
      </c>
      <c r="E17" s="12">
        <v>0</v>
      </c>
      <c r="F17" s="12">
        <v>0</v>
      </c>
      <c r="G17" s="12">
        <v>0</v>
      </c>
      <c r="H17" s="12">
        <v>0</v>
      </c>
    </row>
    <row r="18" spans="1:10">
      <c r="A18" s="9" t="s">
        <v>131</v>
      </c>
      <c r="B18" t="s">
        <v>131</v>
      </c>
      <c r="C18" t="s">
        <v>132</v>
      </c>
      <c r="D18" t="s">
        <v>111</v>
      </c>
      <c r="E18" s="12">
        <v>0</v>
      </c>
      <c r="F18" s="12">
        <v>0</v>
      </c>
      <c r="G18" s="12">
        <v>0</v>
      </c>
      <c r="H18" s="12">
        <v>0</v>
      </c>
      <c r="J18" t="s">
        <v>698</v>
      </c>
    </row>
    <row r="19" spans="1:10">
      <c r="A19" s="9" t="s">
        <v>133</v>
      </c>
      <c r="B19" t="s">
        <v>133</v>
      </c>
      <c r="C19" t="s">
        <v>134</v>
      </c>
      <c r="D19" t="s">
        <v>111</v>
      </c>
      <c r="E19" s="12">
        <v>0</v>
      </c>
      <c r="F19" s="12">
        <v>0</v>
      </c>
      <c r="G19" s="12">
        <v>0</v>
      </c>
      <c r="H19" s="12">
        <v>0</v>
      </c>
      <c r="J19" t="s">
        <v>699</v>
      </c>
    </row>
    <row r="20" spans="1:10">
      <c r="A20" s="9" t="s">
        <v>135</v>
      </c>
      <c r="B20" t="s">
        <v>136</v>
      </c>
      <c r="C20" t="s">
        <v>137</v>
      </c>
      <c r="D20" t="s">
        <v>102</v>
      </c>
      <c r="E20" s="12">
        <v>0</v>
      </c>
      <c r="F20" s="12">
        <v>0</v>
      </c>
      <c r="G20" s="12">
        <v>0</v>
      </c>
      <c r="H20" s="12">
        <v>0</v>
      </c>
      <c r="J20" t="s">
        <v>700</v>
      </c>
    </row>
    <row r="21" spans="1:10">
      <c r="A21" s="9" t="s">
        <v>138</v>
      </c>
      <c r="B21" t="s">
        <v>138</v>
      </c>
      <c r="C21" t="s">
        <v>139</v>
      </c>
      <c r="D21" t="s">
        <v>107</v>
      </c>
      <c r="E21" s="12">
        <v>0</v>
      </c>
      <c r="F21" s="12">
        <v>0</v>
      </c>
      <c r="G21" s="12">
        <v>0</v>
      </c>
      <c r="H21" s="12">
        <v>0</v>
      </c>
    </row>
    <row r="22" spans="1:10">
      <c r="A22" s="9" t="s">
        <v>140</v>
      </c>
      <c r="B22" t="s">
        <v>140</v>
      </c>
      <c r="C22" t="s">
        <v>141</v>
      </c>
      <c r="D22" t="s">
        <v>102</v>
      </c>
      <c r="E22" s="12">
        <v>0</v>
      </c>
      <c r="F22" s="12">
        <v>0</v>
      </c>
      <c r="G22" s="12">
        <v>0</v>
      </c>
      <c r="H22" s="12">
        <v>0</v>
      </c>
      <c r="J22" t="s">
        <v>705</v>
      </c>
    </row>
    <row r="23" spans="1:10">
      <c r="A23" s="9" t="s">
        <v>142</v>
      </c>
      <c r="B23" t="s">
        <v>142</v>
      </c>
      <c r="C23" t="s">
        <v>143</v>
      </c>
      <c r="E23" s="12">
        <v>50000</v>
      </c>
      <c r="F23" s="12">
        <v>0</v>
      </c>
      <c r="G23" s="12">
        <v>50000</v>
      </c>
      <c r="H23" s="12">
        <v>0</v>
      </c>
      <c r="J23" t="s">
        <v>706</v>
      </c>
    </row>
    <row r="24" spans="1:10">
      <c r="A24" s="9"/>
      <c r="E24" s="170">
        <f>SUBTOTAL(109,Table10[OpeningDebitBalance])</f>
        <v>2050000</v>
      </c>
      <c r="F24" s="170">
        <f>SUBTOTAL(109,Table10[OpeningCreditBalance])</f>
        <v>2000000</v>
      </c>
      <c r="G24" s="170">
        <f>SUBTOTAL(109,Table10[ClosingDebitBalance])</f>
        <v>2286000</v>
      </c>
      <c r="H24" s="170">
        <f>SUBTOTAL(109,Table10[ClosingCreditBalance])</f>
        <v>2236000</v>
      </c>
      <c r="J24" t="s">
        <v>707</v>
      </c>
    </row>
    <row r="25" spans="1:10">
      <c r="J25" t="s">
        <v>701</v>
      </c>
    </row>
    <row r="26" spans="1:10">
      <c r="E26" s="93"/>
      <c r="F26" s="93"/>
      <c r="J26" t="s">
        <v>702</v>
      </c>
    </row>
    <row r="27" spans="1:10">
      <c r="J27" t="s">
        <v>703</v>
      </c>
    </row>
    <row r="28" spans="1:10">
      <c r="J28" t="s">
        <v>704</v>
      </c>
    </row>
    <row r="29" spans="1:10">
      <c r="J29" t="s">
        <v>708</v>
      </c>
    </row>
    <row r="30" spans="1:10">
      <c r="J30" t="s">
        <v>709</v>
      </c>
    </row>
    <row r="31" spans="1:10">
      <c r="J31" t="s">
        <v>710</v>
      </c>
    </row>
    <row r="32" spans="1:10">
      <c r="J32" t="s">
        <v>704</v>
      </c>
    </row>
    <row r="33" spans="10:10">
      <c r="J33" s="7" t="s">
        <v>712</v>
      </c>
    </row>
    <row r="34" spans="10:10">
      <c r="J34" t="s">
        <v>711</v>
      </c>
    </row>
  </sheetData>
  <phoneticPr fontId="2" type="noConversion"/>
  <hyperlinks>
    <hyperlink ref="A2" location="'D406'!A1" display="D406" xr:uid="{5CE758B9-AD34-4454-B5F3-89E809602836}"/>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2411-9D94-4E62-A23C-AEDC5DBE501C}">
  <dimension ref="A1:L13"/>
  <sheetViews>
    <sheetView zoomScale="115" zoomScaleNormal="115" workbookViewId="0">
      <selection activeCell="F6" sqref="F6"/>
    </sheetView>
  </sheetViews>
  <sheetFormatPr defaultRowHeight="14.5"/>
  <cols>
    <col min="1" max="1" width="12.54296875" customWidth="1"/>
    <col min="2" max="3" width="14.54296875" customWidth="1"/>
    <col min="4" max="4" width="12.453125" customWidth="1"/>
    <col min="5" max="5" width="15.81640625" style="4" customWidth="1"/>
    <col min="6" max="6" width="13.1796875" customWidth="1"/>
    <col min="7" max="7" width="8.54296875" style="4" customWidth="1"/>
    <col min="8" max="8" width="11.453125" customWidth="1"/>
    <col min="9" max="9" width="14.54296875" customWidth="1"/>
    <col min="10" max="10" width="11" customWidth="1"/>
    <col min="11" max="11" width="10.7265625" customWidth="1"/>
    <col min="12" max="12" width="14.54296875" customWidth="1"/>
  </cols>
  <sheetData>
    <row r="1" spans="1:12">
      <c r="A1" s="92" t="s">
        <v>785</v>
      </c>
    </row>
    <row r="2" spans="1:12" ht="12.75" customHeight="1">
      <c r="A2" s="483" t="s">
        <v>805</v>
      </c>
      <c r="B2" s="483"/>
      <c r="C2" s="483"/>
      <c r="D2" s="483"/>
      <c r="E2" s="36"/>
      <c r="F2" s="38" t="s">
        <v>144</v>
      </c>
      <c r="G2" s="36"/>
      <c r="H2" s="38" t="s">
        <v>145</v>
      </c>
      <c r="I2" s="38" t="s">
        <v>146</v>
      </c>
      <c r="J2" s="38" t="s">
        <v>147</v>
      </c>
      <c r="K2" s="38" t="s">
        <v>148</v>
      </c>
      <c r="L2" s="38" t="s">
        <v>149</v>
      </c>
    </row>
    <row r="3" spans="1:12" ht="12.75" customHeight="1">
      <c r="A3" s="30" t="s">
        <v>150</v>
      </c>
      <c r="B3" s="30" t="s">
        <v>151</v>
      </c>
      <c r="C3" s="30" t="s">
        <v>152</v>
      </c>
      <c r="D3" s="30" t="s">
        <v>153</v>
      </c>
      <c r="E3" s="36"/>
      <c r="F3" s="38"/>
      <c r="G3" s="36"/>
      <c r="H3" s="38"/>
      <c r="I3" s="38"/>
      <c r="J3" s="38"/>
      <c r="K3" s="38"/>
      <c r="L3" s="38"/>
    </row>
    <row r="4" spans="1:12" s="39" customFormat="1" ht="43.5">
      <c r="A4" s="39" t="s">
        <v>154</v>
      </c>
      <c r="B4" s="39" t="s">
        <v>155</v>
      </c>
      <c r="C4" s="39" t="s">
        <v>156</v>
      </c>
      <c r="D4" s="39" t="s">
        <v>157</v>
      </c>
      <c r="E4" s="40" t="s">
        <v>158</v>
      </c>
      <c r="F4" s="39" t="s">
        <v>159</v>
      </c>
      <c r="G4" s="40" t="s">
        <v>160</v>
      </c>
      <c r="H4" s="39" t="s">
        <v>92</v>
      </c>
      <c r="I4" s="39" t="s">
        <v>95</v>
      </c>
      <c r="J4" s="39" t="s">
        <v>96</v>
      </c>
      <c r="K4" s="39" t="s">
        <v>97</v>
      </c>
      <c r="L4" s="39" t="s">
        <v>98</v>
      </c>
    </row>
    <row r="5" spans="1:12">
      <c r="A5" t="s">
        <v>164</v>
      </c>
      <c r="B5" t="s">
        <v>193</v>
      </c>
      <c r="C5" t="s">
        <v>161</v>
      </c>
      <c r="D5" t="s">
        <v>162</v>
      </c>
      <c r="E5" s="9" t="s">
        <v>163</v>
      </c>
      <c r="F5" t="s">
        <v>164</v>
      </c>
      <c r="G5" s="9" t="s">
        <v>165</v>
      </c>
      <c r="H5" t="s">
        <v>166</v>
      </c>
      <c r="I5" s="12">
        <v>6524.66</v>
      </c>
      <c r="J5" s="12">
        <v>0</v>
      </c>
      <c r="K5" s="12">
        <v>235.99</v>
      </c>
      <c r="L5" s="12">
        <v>0</v>
      </c>
    </row>
    <row r="6" spans="1:12">
      <c r="A6" t="s">
        <v>170</v>
      </c>
      <c r="B6" t="s">
        <v>194</v>
      </c>
      <c r="C6" t="s">
        <v>167</v>
      </c>
      <c r="D6" t="s">
        <v>168</v>
      </c>
      <c r="E6" s="9" t="s">
        <v>169</v>
      </c>
      <c r="F6" t="s">
        <v>170</v>
      </c>
      <c r="G6" s="9" t="s">
        <v>195</v>
      </c>
      <c r="H6" t="s">
        <v>171</v>
      </c>
      <c r="I6" s="12">
        <v>128600</v>
      </c>
      <c r="J6" s="12">
        <v>0</v>
      </c>
      <c r="K6" s="12">
        <v>0</v>
      </c>
      <c r="L6" s="12">
        <v>0</v>
      </c>
    </row>
    <row r="7" spans="1:12">
      <c r="A7" t="s">
        <v>164</v>
      </c>
      <c r="B7" t="s">
        <v>193</v>
      </c>
      <c r="C7" t="s">
        <v>161</v>
      </c>
      <c r="D7" t="s">
        <v>162</v>
      </c>
      <c r="E7" s="9" t="s">
        <v>163</v>
      </c>
      <c r="F7" t="s">
        <v>164</v>
      </c>
      <c r="G7" s="9" t="s">
        <v>125</v>
      </c>
      <c r="H7" t="s">
        <v>126</v>
      </c>
      <c r="I7" s="12">
        <v>0</v>
      </c>
      <c r="J7" s="12">
        <v>0</v>
      </c>
      <c r="K7" s="12">
        <v>0</v>
      </c>
      <c r="L7" s="12">
        <v>1985</v>
      </c>
    </row>
    <row r="9" spans="1:12">
      <c r="A9" t="s">
        <v>670</v>
      </c>
    </row>
    <row r="10" spans="1:12">
      <c r="A10" t="s">
        <v>671</v>
      </c>
    </row>
    <row r="11" spans="1:12">
      <c r="A11" t="s">
        <v>672</v>
      </c>
    </row>
    <row r="12" spans="1:12">
      <c r="A12" t="s">
        <v>673</v>
      </c>
    </row>
    <row r="13" spans="1:12">
      <c r="A13" t="s">
        <v>674</v>
      </c>
    </row>
  </sheetData>
  <mergeCells count="1">
    <mergeCell ref="A2:D2"/>
  </mergeCells>
  <hyperlinks>
    <hyperlink ref="A1" location="'D406'!A1" display="D406" xr:uid="{D0795FA2-72E8-4655-BC0F-6A939A13A96B}"/>
  </hyperlink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BEE1-D86C-4EF8-A77D-7D9127D3D086}">
  <dimension ref="A1:L15"/>
  <sheetViews>
    <sheetView zoomScale="115" zoomScaleNormal="115" workbookViewId="0">
      <selection activeCell="I14" sqref="I14"/>
    </sheetView>
  </sheetViews>
  <sheetFormatPr defaultRowHeight="14.5"/>
  <cols>
    <col min="1" max="1" width="11.90625" customWidth="1"/>
    <col min="2" max="2" width="14.54296875" customWidth="1"/>
    <col min="3" max="3" width="9.6328125" customWidth="1"/>
    <col min="4" max="4" width="11.1796875" customWidth="1"/>
    <col min="5" max="5" width="14.54296875" style="4" customWidth="1"/>
    <col min="6" max="6" width="14.54296875" customWidth="1"/>
    <col min="7" max="7" width="9.54296875" style="4" customWidth="1"/>
    <col min="8" max="8" width="11.08984375" customWidth="1"/>
    <col min="9" max="9" width="9.08984375" customWidth="1"/>
    <col min="10" max="10" width="11.08984375" customWidth="1"/>
    <col min="11" max="11" width="10.26953125" customWidth="1"/>
    <col min="12" max="12" width="10.453125" customWidth="1"/>
  </cols>
  <sheetData>
    <row r="1" spans="1:12">
      <c r="A1" s="92" t="s">
        <v>785</v>
      </c>
      <c r="B1" t="s">
        <v>1891</v>
      </c>
    </row>
    <row r="2" spans="1:12" ht="12.75" customHeight="1">
      <c r="A2" s="483" t="s">
        <v>805</v>
      </c>
      <c r="B2" s="483"/>
      <c r="C2" s="483"/>
      <c r="D2" s="483"/>
      <c r="E2" s="36"/>
      <c r="F2" s="38" t="s">
        <v>173</v>
      </c>
      <c r="G2" s="36"/>
      <c r="H2" s="38" t="s">
        <v>174</v>
      </c>
      <c r="I2" s="38" t="s">
        <v>175</v>
      </c>
      <c r="J2" s="38" t="s">
        <v>176</v>
      </c>
      <c r="K2" s="38" t="s">
        <v>177</v>
      </c>
      <c r="L2" s="38" t="s">
        <v>178</v>
      </c>
    </row>
    <row r="3" spans="1:12" ht="12.75" customHeight="1">
      <c r="A3" s="30" t="s">
        <v>150</v>
      </c>
      <c r="B3" s="30" t="s">
        <v>151</v>
      </c>
      <c r="C3" s="30" t="s">
        <v>152</v>
      </c>
      <c r="D3" s="30" t="s">
        <v>153</v>
      </c>
      <c r="E3" s="36"/>
      <c r="F3" s="38"/>
      <c r="G3" s="36"/>
      <c r="H3" s="38"/>
      <c r="I3" s="38"/>
      <c r="J3" s="38"/>
      <c r="K3" s="38"/>
      <c r="L3" s="38"/>
    </row>
    <row r="4" spans="1:12" s="39" customFormat="1" ht="43.5">
      <c r="A4" s="39" t="s">
        <v>154</v>
      </c>
      <c r="B4" s="39" t="s">
        <v>155</v>
      </c>
      <c r="C4" s="39" t="s">
        <v>156</v>
      </c>
      <c r="D4" s="39" t="s">
        <v>157</v>
      </c>
      <c r="E4" s="40" t="s">
        <v>158</v>
      </c>
      <c r="F4" s="39" t="s">
        <v>172</v>
      </c>
      <c r="G4" s="40" t="s">
        <v>1892</v>
      </c>
      <c r="H4" s="39" t="s">
        <v>92</v>
      </c>
      <c r="I4" s="39" t="s">
        <v>95</v>
      </c>
      <c r="J4" s="39" t="s">
        <v>96</v>
      </c>
      <c r="K4" s="39" t="s">
        <v>97</v>
      </c>
      <c r="L4" s="39" t="s">
        <v>98</v>
      </c>
    </row>
    <row r="5" spans="1:12">
      <c r="A5" t="s">
        <v>181</v>
      </c>
      <c r="B5" t="s">
        <v>182</v>
      </c>
      <c r="C5" t="s">
        <v>179</v>
      </c>
      <c r="D5" t="s">
        <v>162</v>
      </c>
      <c r="E5" s="9" t="s">
        <v>163</v>
      </c>
      <c r="F5" t="s">
        <v>181</v>
      </c>
      <c r="G5" s="9" t="s">
        <v>187</v>
      </c>
      <c r="H5" t="s">
        <v>188</v>
      </c>
      <c r="I5" s="12">
        <v>0</v>
      </c>
      <c r="J5" s="12">
        <v>6500</v>
      </c>
      <c r="K5" s="12">
        <v>0</v>
      </c>
      <c r="L5" s="12">
        <v>0</v>
      </c>
    </row>
    <row r="6" spans="1:12">
      <c r="A6" t="s">
        <v>185</v>
      </c>
      <c r="B6" t="s">
        <v>186</v>
      </c>
      <c r="C6" t="s">
        <v>183</v>
      </c>
      <c r="D6" t="s">
        <v>184</v>
      </c>
      <c r="E6" s="9" t="s">
        <v>169</v>
      </c>
      <c r="F6" t="s">
        <v>185</v>
      </c>
      <c r="G6" s="9" t="s">
        <v>189</v>
      </c>
      <c r="H6" t="s">
        <v>190</v>
      </c>
      <c r="I6" s="12">
        <v>0</v>
      </c>
      <c r="J6" s="12">
        <v>15980</v>
      </c>
      <c r="K6" s="12">
        <v>0</v>
      </c>
      <c r="L6" s="12">
        <v>18000</v>
      </c>
    </row>
    <row r="7" spans="1:12">
      <c r="A7" t="s">
        <v>181</v>
      </c>
      <c r="B7" t="s">
        <v>182</v>
      </c>
      <c r="C7" t="s">
        <v>180</v>
      </c>
      <c r="D7" t="s">
        <v>162</v>
      </c>
      <c r="E7" s="9" t="s">
        <v>163</v>
      </c>
      <c r="F7" t="s">
        <v>181</v>
      </c>
      <c r="G7" s="9" t="s">
        <v>191</v>
      </c>
      <c r="H7" t="s">
        <v>192</v>
      </c>
      <c r="I7" s="12">
        <v>0</v>
      </c>
      <c r="J7" s="12">
        <v>0</v>
      </c>
      <c r="K7" s="12">
        <v>0</v>
      </c>
      <c r="L7" s="12">
        <v>40000</v>
      </c>
    </row>
    <row r="10" spans="1:12">
      <c r="B10" t="s">
        <v>675</v>
      </c>
    </row>
    <row r="11" spans="1:12">
      <c r="B11" t="s">
        <v>671</v>
      </c>
    </row>
    <row r="12" spans="1:12">
      <c r="B12" t="s">
        <v>676</v>
      </c>
    </row>
    <row r="13" spans="1:12">
      <c r="B13" t="s">
        <v>677</v>
      </c>
    </row>
    <row r="14" spans="1:12">
      <c r="B14" t="s">
        <v>678</v>
      </c>
    </row>
    <row r="15" spans="1:12">
      <c r="B15" t="s">
        <v>679</v>
      </c>
    </row>
  </sheetData>
  <mergeCells count="1">
    <mergeCell ref="A2:D2"/>
  </mergeCells>
  <hyperlinks>
    <hyperlink ref="A1" location="'D406'!A1" display="D406" xr:uid="{954E9B5F-39AE-4CC7-A4E3-BDCA653F786E}"/>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B146-3B85-4B5D-91E9-9B808BA6B86A}">
  <dimension ref="A1:H22"/>
  <sheetViews>
    <sheetView topLeftCell="A4" zoomScale="115" zoomScaleNormal="115" workbookViewId="0">
      <selection activeCell="F4" sqref="F4"/>
    </sheetView>
  </sheetViews>
  <sheetFormatPr defaultRowHeight="14.5"/>
  <cols>
    <col min="1" max="1" width="8.08984375" customWidth="1"/>
    <col min="2" max="2" width="54.54296875" customWidth="1"/>
    <col min="3" max="3" width="8.54296875" customWidth="1"/>
    <col min="4" max="4" width="42.1796875" style="8" customWidth="1"/>
    <col min="5" max="5" width="11" customWidth="1"/>
    <col min="6" max="6" width="6.26953125" customWidth="1"/>
    <col min="7" max="7" width="5.26953125" customWidth="1"/>
    <col min="8" max="8" width="8.81640625" customWidth="1"/>
    <col min="9" max="9" width="2.08984375" customWidth="1"/>
  </cols>
  <sheetData>
    <row r="1" spans="1:8">
      <c r="A1" s="92" t="s">
        <v>785</v>
      </c>
      <c r="B1" t="s">
        <v>1885</v>
      </c>
    </row>
    <row r="2" spans="1:8">
      <c r="A2" s="30" t="s">
        <v>221</v>
      </c>
      <c r="B2" s="30" t="s">
        <v>222</v>
      </c>
      <c r="C2" s="30" t="s">
        <v>223</v>
      </c>
      <c r="D2" s="37" t="s">
        <v>224</v>
      </c>
      <c r="E2" s="30" t="s">
        <v>227</v>
      </c>
      <c r="F2" s="30" t="s">
        <v>804</v>
      </c>
      <c r="G2" s="30" t="s">
        <v>229</v>
      </c>
      <c r="H2" s="30" t="s">
        <v>230</v>
      </c>
    </row>
    <row r="3" spans="1:8" s="39" customFormat="1" ht="29">
      <c r="A3" s="39" t="s">
        <v>220</v>
      </c>
      <c r="B3" s="39" t="s">
        <v>40</v>
      </c>
      <c r="C3" s="39" t="s">
        <v>225</v>
      </c>
      <c r="D3" s="41" t="s">
        <v>759</v>
      </c>
      <c r="E3" s="39" t="s">
        <v>226</v>
      </c>
      <c r="F3" s="39" t="s">
        <v>803</v>
      </c>
      <c r="G3" s="39" t="s">
        <v>228</v>
      </c>
      <c r="H3" s="39" t="s">
        <v>157</v>
      </c>
    </row>
    <row r="4" spans="1:8" s="8" customFormat="1" ht="29.5" customHeight="1">
      <c r="A4" t="s">
        <v>200</v>
      </c>
      <c r="B4" t="s">
        <v>201</v>
      </c>
      <c r="C4" s="42">
        <v>301104</v>
      </c>
      <c r="D4" s="8" t="s">
        <v>1877</v>
      </c>
      <c r="E4" s="10">
        <v>0.21</v>
      </c>
      <c r="F4" s="496" t="s">
        <v>1886</v>
      </c>
      <c r="G4">
        <v>100</v>
      </c>
      <c r="H4" t="s">
        <v>237</v>
      </c>
    </row>
    <row r="5" spans="1:8">
      <c r="A5" t="s">
        <v>200</v>
      </c>
      <c r="B5" t="s">
        <v>201</v>
      </c>
      <c r="C5" s="42">
        <v>300204</v>
      </c>
      <c r="D5" s="8" t="s">
        <v>1878</v>
      </c>
      <c r="E5" s="10">
        <v>0.21</v>
      </c>
      <c r="F5" s="10"/>
      <c r="G5">
        <v>100</v>
      </c>
      <c r="H5" t="s">
        <v>237</v>
      </c>
    </row>
    <row r="6" spans="1:8">
      <c r="A6" t="s">
        <v>200</v>
      </c>
      <c r="B6" t="s">
        <v>201</v>
      </c>
      <c r="C6" t="s">
        <v>234</v>
      </c>
      <c r="D6" s="8" t="s">
        <v>235</v>
      </c>
      <c r="E6" s="10">
        <v>0</v>
      </c>
      <c r="F6" s="10"/>
      <c r="G6">
        <v>100</v>
      </c>
      <c r="H6" t="s">
        <v>237</v>
      </c>
    </row>
    <row r="7" spans="1:8">
      <c r="A7" t="s">
        <v>200</v>
      </c>
      <c r="B7" t="s">
        <v>201</v>
      </c>
      <c r="C7" t="s">
        <v>236</v>
      </c>
      <c r="D7" s="8" t="s">
        <v>0</v>
      </c>
      <c r="E7" s="10">
        <v>0</v>
      </c>
      <c r="F7" s="10"/>
      <c r="G7">
        <v>100</v>
      </c>
      <c r="H7" t="s">
        <v>237</v>
      </c>
    </row>
    <row r="8" spans="1:8">
      <c r="A8" t="s">
        <v>200</v>
      </c>
      <c r="B8" t="s">
        <v>201</v>
      </c>
      <c r="C8" t="s">
        <v>238</v>
      </c>
      <c r="D8" s="8" t="s">
        <v>239</v>
      </c>
      <c r="E8" s="10">
        <v>0</v>
      </c>
      <c r="F8" s="10"/>
      <c r="G8">
        <v>100</v>
      </c>
      <c r="H8" t="s">
        <v>237</v>
      </c>
    </row>
    <row r="9" spans="1:8">
      <c r="A9" s="8" t="s">
        <v>198</v>
      </c>
      <c r="B9" s="8" t="s">
        <v>199</v>
      </c>
      <c r="C9" s="8" t="s">
        <v>240</v>
      </c>
      <c r="D9" s="8" t="s">
        <v>199</v>
      </c>
      <c r="E9" s="19">
        <v>0</v>
      </c>
      <c r="F9" s="19"/>
      <c r="G9" s="8">
        <v>100</v>
      </c>
      <c r="H9" s="8" t="s">
        <v>237</v>
      </c>
    </row>
    <row r="10" spans="1:8" s="8" customFormat="1">
      <c r="A10" s="8" t="s">
        <v>202</v>
      </c>
      <c r="B10" s="8" t="s">
        <v>203</v>
      </c>
      <c r="C10" s="8" t="s">
        <v>240</v>
      </c>
      <c r="D10" s="8" t="s">
        <v>203</v>
      </c>
      <c r="E10" s="19">
        <v>0</v>
      </c>
      <c r="F10" s="19"/>
      <c r="G10" s="8">
        <v>100</v>
      </c>
      <c r="H10" s="8" t="s">
        <v>237</v>
      </c>
    </row>
    <row r="11" spans="1:8" s="8" customFormat="1">
      <c r="A11" s="8" t="s">
        <v>204</v>
      </c>
      <c r="B11" s="8" t="s">
        <v>205</v>
      </c>
      <c r="C11" s="8" t="s">
        <v>240</v>
      </c>
      <c r="D11" s="8" t="s">
        <v>205</v>
      </c>
      <c r="E11" s="19">
        <v>0</v>
      </c>
      <c r="F11" s="19"/>
      <c r="G11" s="8">
        <v>100</v>
      </c>
      <c r="H11" s="8" t="s">
        <v>237</v>
      </c>
    </row>
    <row r="12" spans="1:8" s="8" customFormat="1">
      <c r="A12" s="8" t="s">
        <v>206</v>
      </c>
      <c r="B12" s="8" t="s">
        <v>207</v>
      </c>
      <c r="C12" s="8" t="s">
        <v>240</v>
      </c>
      <c r="D12" s="8" t="s">
        <v>207</v>
      </c>
      <c r="E12" s="19">
        <v>0</v>
      </c>
      <c r="F12" s="19"/>
      <c r="G12" s="8">
        <v>100</v>
      </c>
      <c r="H12" s="8" t="s">
        <v>237</v>
      </c>
    </row>
    <row r="13" spans="1:8" s="8" customFormat="1">
      <c r="A13" s="8" t="s">
        <v>208</v>
      </c>
      <c r="B13" s="8" t="s">
        <v>209</v>
      </c>
      <c r="C13" s="8" t="s">
        <v>240</v>
      </c>
      <c r="D13" s="8" t="s">
        <v>209</v>
      </c>
      <c r="E13" s="19">
        <v>0</v>
      </c>
      <c r="F13" s="19"/>
      <c r="G13" s="8">
        <v>100</v>
      </c>
      <c r="H13" s="8" t="s">
        <v>237</v>
      </c>
    </row>
    <row r="14" spans="1:8" s="8" customFormat="1">
      <c r="A14" s="8" t="s">
        <v>210</v>
      </c>
      <c r="B14" s="8" t="s">
        <v>211</v>
      </c>
      <c r="C14" s="8" t="s">
        <v>240</v>
      </c>
      <c r="D14" s="8" t="s">
        <v>211</v>
      </c>
      <c r="E14" s="19">
        <v>0</v>
      </c>
      <c r="F14" s="19"/>
      <c r="G14" s="8">
        <v>100</v>
      </c>
      <c r="H14" s="8" t="s">
        <v>237</v>
      </c>
    </row>
    <row r="15" spans="1:8" s="8" customFormat="1">
      <c r="A15" s="8" t="s">
        <v>218</v>
      </c>
      <c r="B15" s="8" t="s">
        <v>219</v>
      </c>
      <c r="C15" s="8" t="s">
        <v>240</v>
      </c>
      <c r="D15" s="8" t="s">
        <v>219</v>
      </c>
      <c r="E15" s="19">
        <v>0</v>
      </c>
      <c r="F15" s="19"/>
      <c r="G15" s="8">
        <v>100</v>
      </c>
      <c r="H15" s="8" t="s">
        <v>237</v>
      </c>
    </row>
    <row r="16" spans="1:8">
      <c r="A16" t="s">
        <v>212</v>
      </c>
      <c r="B16" t="s">
        <v>213</v>
      </c>
      <c r="C16" t="s">
        <v>241</v>
      </c>
      <c r="D16" s="8" t="s">
        <v>213</v>
      </c>
      <c r="E16" s="10">
        <v>0.05</v>
      </c>
      <c r="F16" s="10"/>
      <c r="G16">
        <v>100</v>
      </c>
      <c r="H16" t="s">
        <v>237</v>
      </c>
    </row>
    <row r="17" spans="1:8">
      <c r="A17" t="s">
        <v>214</v>
      </c>
      <c r="B17" t="s">
        <v>215</v>
      </c>
      <c r="C17" t="s">
        <v>242</v>
      </c>
      <c r="D17" s="8" t="s">
        <v>215</v>
      </c>
      <c r="E17" s="10">
        <v>0</v>
      </c>
      <c r="F17" s="10"/>
      <c r="G17">
        <v>100</v>
      </c>
      <c r="H17" t="s">
        <v>237</v>
      </c>
    </row>
    <row r="18" spans="1:8">
      <c r="A18" t="s">
        <v>216</v>
      </c>
      <c r="B18" t="s">
        <v>217</v>
      </c>
      <c r="C18" t="s">
        <v>243</v>
      </c>
      <c r="D18" s="8" t="s">
        <v>217</v>
      </c>
      <c r="E18" s="10">
        <v>0</v>
      </c>
      <c r="F18" s="10"/>
      <c r="G18">
        <v>100</v>
      </c>
      <c r="H18" t="s">
        <v>237</v>
      </c>
    </row>
    <row r="20" spans="1:8">
      <c r="B20" s="42" t="s">
        <v>680</v>
      </c>
      <c r="C20" s="39"/>
      <c r="D20" s="39"/>
      <c r="E20" s="39"/>
      <c r="F20" s="39"/>
      <c r="G20" s="39"/>
      <c r="H20" s="39"/>
    </row>
    <row r="21" spans="1:8">
      <c r="B21" s="80" t="s">
        <v>681</v>
      </c>
      <c r="C21" s="80"/>
      <c r="D21" s="80"/>
      <c r="E21" s="80"/>
      <c r="F21" s="80"/>
      <c r="G21" s="80"/>
      <c r="H21" s="80"/>
    </row>
    <row r="22" spans="1:8" ht="16.5" customHeight="1">
      <c r="B22" t="s">
        <v>1893</v>
      </c>
      <c r="D22"/>
    </row>
  </sheetData>
  <phoneticPr fontId="2" type="noConversion"/>
  <hyperlinks>
    <hyperlink ref="A1" location="'D406'!A1" display="D406" xr:uid="{5CC8F025-BACE-47AF-BD5F-C844A82D3FA1}"/>
  </hyperlinks>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BD4B-3835-4F56-89BA-F1A685B5AC02}">
  <dimension ref="A1:E9"/>
  <sheetViews>
    <sheetView zoomScale="145" zoomScaleNormal="145" workbookViewId="0">
      <selection activeCell="H7" sqref="H7"/>
    </sheetView>
  </sheetViews>
  <sheetFormatPr defaultRowHeight="14.5"/>
  <cols>
    <col min="1" max="1" width="13.26953125" style="9" customWidth="1"/>
    <col min="2" max="2" width="12.81640625" customWidth="1"/>
    <col min="3" max="3" width="11.08984375" customWidth="1"/>
  </cols>
  <sheetData>
    <row r="1" spans="1:5">
      <c r="A1" s="169" t="s">
        <v>785</v>
      </c>
      <c r="B1" s="30" t="s">
        <v>254</v>
      </c>
      <c r="C1" s="30" t="s">
        <v>255</v>
      </c>
    </row>
    <row r="2" spans="1:5" ht="38.15" customHeight="1">
      <c r="A2" s="40" t="s">
        <v>252</v>
      </c>
      <c r="B2" s="39" t="s">
        <v>253</v>
      </c>
      <c r="C2" s="39" t="s">
        <v>40</v>
      </c>
      <c r="E2" t="s">
        <v>682</v>
      </c>
    </row>
    <row r="3" spans="1:5">
      <c r="A3" s="448" t="s">
        <v>54</v>
      </c>
      <c r="B3" s="57" t="s">
        <v>55</v>
      </c>
      <c r="C3" s="57" t="s">
        <v>256</v>
      </c>
      <c r="E3" t="s">
        <v>1894</v>
      </c>
    </row>
    <row r="4" spans="1:5">
      <c r="A4" s="448" t="s">
        <v>62</v>
      </c>
      <c r="B4" s="57" t="s">
        <v>63</v>
      </c>
      <c r="C4" s="57" t="s">
        <v>257</v>
      </c>
    </row>
    <row r="5" spans="1:5">
      <c r="A5" s="448" t="s">
        <v>58</v>
      </c>
      <c r="B5" s="57" t="s">
        <v>59</v>
      </c>
      <c r="C5" s="57" t="s">
        <v>258</v>
      </c>
    </row>
    <row r="6" spans="1:5">
      <c r="A6" s="448" t="s">
        <v>244</v>
      </c>
      <c r="B6" s="57" t="s">
        <v>245</v>
      </c>
      <c r="C6" s="57" t="s">
        <v>259</v>
      </c>
    </row>
    <row r="7" spans="1:5">
      <c r="A7" s="448" t="s">
        <v>246</v>
      </c>
      <c r="B7" s="57" t="s">
        <v>247</v>
      </c>
      <c r="C7" s="57" t="s">
        <v>246</v>
      </c>
    </row>
    <row r="8" spans="1:5">
      <c r="A8" s="448" t="s">
        <v>248</v>
      </c>
      <c r="B8" s="57" t="s">
        <v>249</v>
      </c>
      <c r="C8" s="57" t="s">
        <v>260</v>
      </c>
    </row>
    <row r="9" spans="1:5">
      <c r="A9" s="448" t="s">
        <v>250</v>
      </c>
      <c r="B9" s="57" t="s">
        <v>251</v>
      </c>
      <c r="C9" s="57" t="s">
        <v>261</v>
      </c>
    </row>
  </sheetData>
  <hyperlinks>
    <hyperlink ref="A1" location="'D406'!A1" display="D406" xr:uid="{DEBAFDEF-DB21-4E66-AD0E-BDE69E22DBAD}"/>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FE35-1AFE-447D-A6B8-3565FE32F513}">
  <dimension ref="A1:F26"/>
  <sheetViews>
    <sheetView zoomScale="115" zoomScaleNormal="115" workbookViewId="0">
      <pane ySplit="3" topLeftCell="A10" activePane="bottomLeft" state="frozen"/>
      <selection pane="bottomLeft" activeCell="D3" sqref="D3"/>
    </sheetView>
  </sheetViews>
  <sheetFormatPr defaultRowHeight="14.5"/>
  <cols>
    <col min="1" max="1" width="14.54296875" customWidth="1"/>
    <col min="2" max="2" width="19.453125" customWidth="1"/>
    <col min="3" max="3" width="14.54296875" customWidth="1"/>
    <col min="4" max="4" width="22.90625" customWidth="1"/>
  </cols>
  <sheetData>
    <row r="1" spans="1:6">
      <c r="A1" s="92" t="s">
        <v>785</v>
      </c>
      <c r="B1" t="s">
        <v>1895</v>
      </c>
    </row>
    <row r="2" spans="1:6">
      <c r="A2" s="30" t="s">
        <v>281</v>
      </c>
      <c r="B2" s="30" t="s">
        <v>282</v>
      </c>
      <c r="C2" s="30" t="s">
        <v>277</v>
      </c>
      <c r="D2" s="30" t="s">
        <v>278</v>
      </c>
    </row>
    <row r="3" spans="1:6" ht="29">
      <c r="A3" s="39" t="s">
        <v>279</v>
      </c>
      <c r="B3" s="39" t="s">
        <v>280</v>
      </c>
      <c r="C3" s="39" t="s">
        <v>275</v>
      </c>
      <c r="D3" s="39" t="s">
        <v>276</v>
      </c>
    </row>
    <row r="4" spans="1:6">
      <c r="A4" t="s">
        <v>265</v>
      </c>
      <c r="B4" t="s">
        <v>266</v>
      </c>
      <c r="C4" t="s">
        <v>271</v>
      </c>
      <c r="D4" t="s">
        <v>267</v>
      </c>
      <c r="F4" t="s">
        <v>683</v>
      </c>
    </row>
    <row r="5" spans="1:6">
      <c r="A5" t="s">
        <v>265</v>
      </c>
      <c r="B5" t="s">
        <v>266</v>
      </c>
      <c r="C5" t="s">
        <v>272</v>
      </c>
      <c r="D5" t="s">
        <v>268</v>
      </c>
      <c r="F5" t="s">
        <v>684</v>
      </c>
    </row>
    <row r="6" spans="1:6">
      <c r="A6" t="s">
        <v>265</v>
      </c>
      <c r="B6" t="s">
        <v>266</v>
      </c>
      <c r="C6" t="s">
        <v>273</v>
      </c>
      <c r="D6" t="s">
        <v>269</v>
      </c>
      <c r="F6" t="s">
        <v>685</v>
      </c>
    </row>
    <row r="7" spans="1:6">
      <c r="A7" t="s">
        <v>265</v>
      </c>
      <c r="B7" t="s">
        <v>266</v>
      </c>
      <c r="C7" t="s">
        <v>274</v>
      </c>
      <c r="D7" t="s">
        <v>270</v>
      </c>
    </row>
    <row r="8" spans="1:6">
      <c r="A8" t="s">
        <v>265</v>
      </c>
      <c r="B8" t="s">
        <v>266</v>
      </c>
      <c r="C8" t="s">
        <v>263</v>
      </c>
      <c r="D8" t="s">
        <v>262</v>
      </c>
    </row>
    <row r="10" spans="1:6">
      <c r="B10" t="s">
        <v>820</v>
      </c>
    </row>
    <row r="11" spans="1:6">
      <c r="B11" t="s">
        <v>821</v>
      </c>
    </row>
    <row r="12" spans="1:6">
      <c r="B12" t="s">
        <v>822</v>
      </c>
    </row>
    <row r="14" spans="1:6">
      <c r="B14" t="s">
        <v>823</v>
      </c>
    </row>
    <row r="15" spans="1:6">
      <c r="B15" t="s">
        <v>824</v>
      </c>
    </row>
    <row r="16" spans="1:6">
      <c r="B16" t="s">
        <v>825</v>
      </c>
    </row>
    <row r="17" spans="2:2">
      <c r="B17" t="s">
        <v>826</v>
      </c>
    </row>
    <row r="18" spans="2:2">
      <c r="B18" t="s">
        <v>827</v>
      </c>
    </row>
    <row r="19" spans="2:2">
      <c r="B19" t="s">
        <v>828</v>
      </c>
    </row>
    <row r="20" spans="2:2">
      <c r="B20" t="s">
        <v>829</v>
      </c>
    </row>
    <row r="21" spans="2:2">
      <c r="B21" t="s">
        <v>830</v>
      </c>
    </row>
    <row r="22" spans="2:2">
      <c r="B22" t="s">
        <v>833</v>
      </c>
    </row>
    <row r="24" spans="2:2">
      <c r="B24" t="s">
        <v>834</v>
      </c>
    </row>
    <row r="25" spans="2:2">
      <c r="B25" t="s">
        <v>831</v>
      </c>
    </row>
    <row r="26" spans="2:2">
      <c r="B26" t="s">
        <v>832</v>
      </c>
    </row>
  </sheetData>
  <phoneticPr fontId="2" type="noConversion"/>
  <hyperlinks>
    <hyperlink ref="A1" location="'D406'!A1" display="D406" xr:uid="{09C6A943-40CF-42E4-B9D1-18BE1E60E33E}"/>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E4E8-B893-42E2-A8BB-29CEBF1CBE0C}">
  <dimension ref="A1:F26"/>
  <sheetViews>
    <sheetView topLeftCell="A16" zoomScale="145" zoomScaleNormal="145" workbookViewId="0">
      <selection activeCell="B4" sqref="B4"/>
    </sheetView>
  </sheetViews>
  <sheetFormatPr defaultRowHeight="14.5"/>
  <cols>
    <col min="1" max="1" width="10.1796875" customWidth="1"/>
    <col min="2" max="2" width="41.7265625" customWidth="1"/>
  </cols>
  <sheetData>
    <row r="1" spans="1:2">
      <c r="A1" s="92" t="s">
        <v>785</v>
      </c>
    </row>
    <row r="2" spans="1:2">
      <c r="A2" s="30" t="s">
        <v>82</v>
      </c>
      <c r="B2" s="30" t="s">
        <v>83</v>
      </c>
    </row>
    <row r="3" spans="1:2" ht="27" customHeight="1">
      <c r="A3" s="39" t="s">
        <v>81</v>
      </c>
      <c r="B3" s="39" t="s">
        <v>40</v>
      </c>
    </row>
    <row r="4" spans="1:2">
      <c r="A4">
        <v>10</v>
      </c>
      <c r="B4" t="s">
        <v>767</v>
      </c>
    </row>
    <row r="5" spans="1:2">
      <c r="A5">
        <v>20</v>
      </c>
      <c r="B5" t="s">
        <v>768</v>
      </c>
    </row>
    <row r="6" spans="1:2">
      <c r="A6">
        <v>30</v>
      </c>
      <c r="B6" t="s">
        <v>766</v>
      </c>
    </row>
    <row r="7" spans="1:2">
      <c r="A7">
        <v>40</v>
      </c>
      <c r="B7" t="s">
        <v>1335</v>
      </c>
    </row>
    <row r="8" spans="1:2">
      <c r="A8">
        <v>50</v>
      </c>
      <c r="B8" t="s">
        <v>1336</v>
      </c>
    </row>
    <row r="9" spans="1:2">
      <c r="A9">
        <v>60</v>
      </c>
      <c r="B9" t="s">
        <v>1337</v>
      </c>
    </row>
    <row r="10" spans="1:2">
      <c r="A10">
        <v>70</v>
      </c>
      <c r="B10" t="s">
        <v>28</v>
      </c>
    </row>
    <row r="11" spans="1:2">
      <c r="A11">
        <v>80</v>
      </c>
      <c r="B11" t="s">
        <v>1338</v>
      </c>
    </row>
    <row r="12" spans="1:2">
      <c r="A12">
        <v>90</v>
      </c>
      <c r="B12" t="s">
        <v>1339</v>
      </c>
    </row>
    <row r="13" spans="1:2">
      <c r="A13">
        <v>100</v>
      </c>
      <c r="B13" t="s">
        <v>1340</v>
      </c>
    </row>
    <row r="14" spans="1:2">
      <c r="A14">
        <v>101</v>
      </c>
      <c r="B14" t="s">
        <v>1341</v>
      </c>
    </row>
    <row r="15" spans="1:2">
      <c r="A15">
        <v>110</v>
      </c>
      <c r="B15" t="s">
        <v>1342</v>
      </c>
    </row>
    <row r="16" spans="1:2">
      <c r="A16">
        <v>120</v>
      </c>
      <c r="B16" t="s">
        <v>1343</v>
      </c>
    </row>
    <row r="17" spans="1:6">
      <c r="A17">
        <v>130</v>
      </c>
      <c r="B17" t="s">
        <v>1344</v>
      </c>
    </row>
    <row r="18" spans="1:6">
      <c r="A18">
        <v>140</v>
      </c>
      <c r="B18" t="s">
        <v>1345</v>
      </c>
    </row>
    <row r="19" spans="1:6">
      <c r="A19">
        <v>150</v>
      </c>
      <c r="B19" t="s">
        <v>1346</v>
      </c>
    </row>
    <row r="20" spans="1:6">
      <c r="A20">
        <v>160</v>
      </c>
      <c r="B20" t="s">
        <v>29</v>
      </c>
    </row>
    <row r="21" spans="1:6">
      <c r="A21">
        <v>170</v>
      </c>
      <c r="B21" t="s">
        <v>1347</v>
      </c>
    </row>
    <row r="22" spans="1:6">
      <c r="A22">
        <v>180</v>
      </c>
      <c r="B22" t="s">
        <v>769</v>
      </c>
    </row>
    <row r="24" spans="1:6" ht="51" customHeight="1">
      <c r="A24" s="484" t="s">
        <v>1348</v>
      </c>
      <c r="B24" s="484"/>
      <c r="C24" s="484"/>
      <c r="D24" s="484"/>
      <c r="E24" s="484"/>
      <c r="F24" s="484"/>
    </row>
    <row r="25" spans="1:6" ht="5.4" customHeight="1"/>
    <row r="26" spans="1:6" ht="45" customHeight="1">
      <c r="A26" s="484" t="s">
        <v>1349</v>
      </c>
      <c r="B26" s="484"/>
      <c r="C26" s="484"/>
      <c r="D26" s="484"/>
      <c r="E26" s="484"/>
      <c r="F26" s="484"/>
    </row>
  </sheetData>
  <mergeCells count="2">
    <mergeCell ref="A24:F24"/>
    <mergeCell ref="A26:F26"/>
  </mergeCells>
  <hyperlinks>
    <hyperlink ref="A1" location="'D406'!A1" display="D406" xr:uid="{264A4085-3FEA-4978-8FDE-3405FA112EEB}"/>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D406</vt:lpstr>
      <vt:lpstr>1</vt:lpstr>
      <vt:lpstr>2.1</vt:lpstr>
      <vt:lpstr>2.3</vt:lpstr>
      <vt:lpstr>2.4</vt:lpstr>
      <vt:lpstr>2.5</vt:lpstr>
      <vt:lpstr>2.6</vt:lpstr>
      <vt:lpstr>2.7</vt:lpstr>
      <vt:lpstr>2.8</vt:lpstr>
      <vt:lpstr>2.9</vt:lpstr>
      <vt:lpstr>2.10</vt:lpstr>
      <vt:lpstr>2.11</vt:lpstr>
      <vt:lpstr>2.12</vt:lpstr>
      <vt:lpstr>3</vt:lpstr>
      <vt:lpstr>4.1</vt:lpstr>
      <vt:lpstr>4.2</vt:lpstr>
      <vt:lpstr>4.3</vt:lpstr>
      <vt:lpstr>4.4</vt:lpstr>
      <vt:lpstr>4.5</vt:lpstr>
      <vt:lpstr>PRO RATA</vt:lpstr>
      <vt:lpstr>TVA</vt:lpstr>
      <vt:lpstr>WHT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Adriana Florina POPA</cp:lastModifiedBy>
  <dcterms:created xsi:type="dcterms:W3CDTF">2015-06-05T18:17:20Z</dcterms:created>
  <dcterms:modified xsi:type="dcterms:W3CDTF">2026-02-28T11:39:29Z</dcterms:modified>
</cp:coreProperties>
</file>