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irela\Desktop\"/>
    </mc:Choice>
  </mc:AlternateContent>
  <xr:revisionPtr revIDLastSave="0" documentId="8_{E12B3204-212A-41D6-B3E2-2F836A5ECA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" sheetId="1" r:id="rId1"/>
    <sheet name="202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6" i="1" l="1"/>
  <c r="C121" i="1" s="1"/>
  <c r="D115" i="1"/>
  <c r="D119" i="1" s="1"/>
  <c r="D121" i="1" s="1"/>
  <c r="D117" i="1"/>
  <c r="D113" i="1"/>
  <c r="C113" i="1"/>
  <c r="D78" i="1"/>
  <c r="E78" i="1"/>
  <c r="F78" i="1"/>
  <c r="G78" i="1"/>
  <c r="H78" i="1"/>
  <c r="C78" i="1"/>
  <c r="D91" i="1"/>
  <c r="D88" i="1"/>
  <c r="D89" i="1" s="1"/>
  <c r="C88" i="1"/>
  <c r="C89" i="1" s="1"/>
  <c r="D86" i="1"/>
  <c r="D85" i="1"/>
  <c r="D84" i="1"/>
  <c r="C84" i="1"/>
  <c r="D82" i="1"/>
  <c r="D83" i="1" s="1"/>
  <c r="C83" i="1"/>
  <c r="C82" i="1"/>
  <c r="D81" i="1"/>
  <c r="C81" i="1"/>
  <c r="D87" i="1"/>
  <c r="C87" i="1"/>
  <c r="C65" i="2"/>
  <c r="H63" i="2" l="1"/>
  <c r="G63" i="2" l="1"/>
  <c r="F63" i="2"/>
  <c r="E63" i="2"/>
  <c r="D63" i="2"/>
  <c r="C63" i="2"/>
</calcChain>
</file>

<file path=xl/sharedStrings.xml><?xml version="1.0" encoding="utf-8"?>
<sst xmlns="http://schemas.openxmlformats.org/spreadsheetml/2006/main" count="181" uniqueCount="123">
  <si>
    <t>Cont</t>
  </si>
  <si>
    <t>Denumirea contului</t>
  </si>
  <si>
    <t>SID</t>
  </si>
  <si>
    <t>SIC</t>
  </si>
  <si>
    <t>SFD</t>
  </si>
  <si>
    <t>SFC</t>
  </si>
  <si>
    <t>CAPITAL SUBSCRIS VARSAT</t>
  </si>
  <si>
    <t>REZULTATUL REPORTAT - PROFITUL NEREP./ PIREDERE NEACOP.</t>
  </si>
  <si>
    <t>PROFIT SI PIERDERE</t>
  </si>
  <si>
    <t>CHELTUIELI DE CONSTITUIRE</t>
  </si>
  <si>
    <t>UTILAJE</t>
  </si>
  <si>
    <t>ALTE CREANTE IMOBILIZATE</t>
  </si>
  <si>
    <t>AMORT. CHELTUIELILOR DE CONSTITUIRE</t>
  </si>
  <si>
    <t>MATERIALE AUXILIARE</t>
  </si>
  <si>
    <t>PIESE DE SCHIMB</t>
  </si>
  <si>
    <t>ALTE MATERIALE CONSUMABILE</t>
  </si>
  <si>
    <t>MAT. DE NATURA OB. DE INVENTAR</t>
  </si>
  <si>
    <t>MARFURI IN CURS DE APROVIZIONARE</t>
  </si>
  <si>
    <t>MARFURI AFLATE LA TERTI</t>
  </si>
  <si>
    <t>FURNIZORI</t>
  </si>
  <si>
    <t>FURNIZORI - FACTURI NESOSITE</t>
  </si>
  <si>
    <t>FURNIZORI  DEBITORI PT. CUMPARARI DE BUNURI (STOCURI)</t>
  </si>
  <si>
    <t>FURNIZORI  DEBITORI PT. PRESTARI DE SERVICII</t>
  </si>
  <si>
    <t>CLIENTI</t>
  </si>
  <si>
    <t>CLIENTI - CREDITORI</t>
  </si>
  <si>
    <t>PERSONAL - SALARII DATORATE</t>
  </si>
  <si>
    <t>CONTRIBUTIA PERSONALULUI LA ASIGURARILE SOCIALE</t>
  </si>
  <si>
    <t>CONTRIBUTIA ANGAJATILOR - ASIGURARILE SOCIALE DE SANATATE</t>
  </si>
  <si>
    <t>IMPOZITUL PE PROFIT</t>
  </si>
  <si>
    <t>IMPOZITUL PE VENIT</t>
  </si>
  <si>
    <t>TVA DE PLATA</t>
  </si>
  <si>
    <t>TVA DE RECUPERAT</t>
  </si>
  <si>
    <t>TVA DEDUCTIBILA</t>
  </si>
  <si>
    <t>TVA COLECTATA</t>
  </si>
  <si>
    <t>TVA NEEXIGIBILA</t>
  </si>
  <si>
    <t>IMPOZITUL PE VENITURI DE NATURA SALARIILOR</t>
  </si>
  <si>
    <t>ACTIONARI/ASOCIATI - CONTURI CURENTE</t>
  </si>
  <si>
    <t>DEBITORI DIVERSI</t>
  </si>
  <si>
    <t>CREDITORI DIVERSI</t>
  </si>
  <si>
    <t>VENITURI INREGISTRATE IN AVANS</t>
  </si>
  <si>
    <t>DECONTARI DIN OPERATIUNI IN CURS DE CLARIFICARE</t>
  </si>
  <si>
    <t>CONTURI LA BANCA IN LEI</t>
  </si>
  <si>
    <t>CONTURI LA BANCA IN VALUTA</t>
  </si>
  <si>
    <t>CASA IN LEI</t>
  </si>
  <si>
    <t>AVANSURI DE TREZORERIE</t>
  </si>
  <si>
    <t>VIRAMENTE INTERNE</t>
  </si>
  <si>
    <t>CHELT. CU MATERIALE AUXILIARE</t>
  </si>
  <si>
    <t>CHELT. PRIVIND COMBUSTIBILUL</t>
  </si>
  <si>
    <t>CHELT. CU PIESELE DE SCHIMB</t>
  </si>
  <si>
    <t>CHELT.CU ALTE MAT.CONSUMABILE</t>
  </si>
  <si>
    <t>CHELT. CU OBIECTE DE INVENTAR</t>
  </si>
  <si>
    <t>CHELT. CU MAT.NESTOCATE</t>
  </si>
  <si>
    <t>CHELT. CU ENERGIA SI APA</t>
  </si>
  <si>
    <t>CHELT. PRIVIND MARFURILE</t>
  </si>
  <si>
    <t>CHELT. CU INTRETINEREA SI REPARATIILE</t>
  </si>
  <si>
    <t>CHELT. CU REDEVENTE, LOCATIILE DE GESTIUNE SI CHIRIILE</t>
  </si>
  <si>
    <t>CHELT. CU COLABORATORII</t>
  </si>
  <si>
    <t>CHELT. DE PROTOCOL, RECLAMA SI PUBLICITATE</t>
  </si>
  <si>
    <t>CHELT. CU TRANSPORTUL DE BUNURI SI PERSONAL</t>
  </si>
  <si>
    <t>CHELT. CU DEPLASARI, DETASARI SI TRANSFERARI</t>
  </si>
  <si>
    <t>CHELT. POSTALE SI TAXE DE TELECOMUNICATII</t>
  </si>
  <si>
    <t>CHELT. CU SERV.BANCARE SI ASIMILATE</t>
  </si>
  <si>
    <t>ALTE CHELT. CU SERVICIILE EXECUTATE DE TERTI</t>
  </si>
  <si>
    <t>CHELT. CU ALTE IMPOZITE, TAXE SI VARSAMINTE ASIMILATE</t>
  </si>
  <si>
    <t>CHELT. CU SALARIILE PERSONALULUI</t>
  </si>
  <si>
    <t>DESPAGUBIRI, AMENZI SI PENALITATI</t>
  </si>
  <si>
    <t>ALTE CHELTUIELI DE EXPLOATARE</t>
  </si>
  <si>
    <t>DIFERENTE NEFAVORABILE DE CURS VALUTAR</t>
  </si>
  <si>
    <t>CHELT. DE EXPLOATARE CU AMORTIZAREA IMOBILIZARILOR</t>
  </si>
  <si>
    <t>CHELT. CU IMPOZITUL PE PROFIT</t>
  </si>
  <si>
    <t>CHELT. CU IMPOZITUL PE VENIT SI CU ALTE IMPOZITE</t>
  </si>
  <si>
    <t>VEN. DIN SERVICII PRESTATE</t>
  </si>
  <si>
    <t>VEN. DIN VANZARI DE MARFURI</t>
  </si>
  <si>
    <t>REDUCERI COMERCIALE ACORDATE</t>
  </si>
  <si>
    <t>VEN. DIN DONATII,SUBVENTII PRIMITE</t>
  </si>
  <si>
    <t>ALTE VENITURI DIN EXPLOATARE</t>
  </si>
  <si>
    <t>VEN. DIN DIFERENTE FAVORABILE DE CURS VALUTAR</t>
  </si>
  <si>
    <t>VEN. DIN DOBINZI</t>
  </si>
  <si>
    <t>cont</t>
  </si>
  <si>
    <t>denumire</t>
  </si>
  <si>
    <t>CAPITAL SUBSCRIS NEVARSAT</t>
  </si>
  <si>
    <t>FURNIZORI — DEBITORI PT. CUMPARARI DE BUNURI (STOCURI)</t>
  </si>
  <si>
    <t>FURNIZORI — DEBITORI PT. PRESTARI DE SERVICII</t>
  </si>
  <si>
    <t>DECONT.CU ASOC.PT.CAPITAL</t>
  </si>
  <si>
    <t>CHELTUIELI INREGISTRATE IN AVANS</t>
  </si>
  <si>
    <t>CHELT. CU COMISIOANE SI ONORARIILE</t>
  </si>
  <si>
    <t>CHELT. PRIVIND DOBANZILE</t>
  </si>
  <si>
    <t>RTD</t>
  </si>
  <si>
    <t>RTC</t>
  </si>
  <si>
    <t>CONTRIBUTIA UNITATII LA CAM</t>
  </si>
  <si>
    <t>CHELT. PRIVIND CONTRIBUTIA UNITATII LA CAM</t>
  </si>
  <si>
    <t>TRD</t>
  </si>
  <si>
    <t>TRC</t>
  </si>
  <si>
    <t>FURNIZORI DE IMOBILIZARI</t>
  </si>
  <si>
    <t>CA</t>
  </si>
  <si>
    <t>A</t>
  </si>
  <si>
    <t>PR brut</t>
  </si>
  <si>
    <t>Prag semnificatie</t>
  </si>
  <si>
    <t>10% PR</t>
  </si>
  <si>
    <t>Argumeente</t>
  </si>
  <si>
    <t>-</t>
  </si>
  <si>
    <t>SF 2020 = SI 2021?</t>
  </si>
  <si>
    <t>Reconstitui Solduri</t>
  </si>
  <si>
    <t>Conturi cu solduri gresite</t>
  </si>
  <si>
    <t>Conturi fara rulaje</t>
  </si>
  <si>
    <t>Aspecte care trebuie claarificate</t>
  </si>
  <si>
    <t>lipsa 2813</t>
  </si>
  <si>
    <t>De ce exista 371, 607 si 707</t>
  </si>
  <si>
    <t>Ar trebui 704</t>
  </si>
  <si>
    <t>Ar trebui 419 daca sunt avansuri</t>
  </si>
  <si>
    <t>Analizez variatii semnificative</t>
  </si>
  <si>
    <t>Pot calcula rate/indicaatori</t>
  </si>
  <si>
    <t>Marja de profit</t>
  </si>
  <si>
    <t>Viteze de rotatie</t>
  </si>
  <si>
    <t>Proceduri analitice 421 cu 4315 si 4316</t>
  </si>
  <si>
    <t>Reconciliez rulajele conturilor</t>
  </si>
  <si>
    <t>Corectie!</t>
  </si>
  <si>
    <t>Reconciliati ct 121 cu ct venituri si cheltuieli</t>
  </si>
  <si>
    <t>Venituri</t>
  </si>
  <si>
    <t>Cheltuieli</t>
  </si>
  <si>
    <t>D</t>
  </si>
  <si>
    <t>C</t>
  </si>
  <si>
    <t>Ct 1171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</si>
</sst>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0" fontId="3" fillId="0" borderId="0" xfId="0" applyFont="1"/>
    <xf numFmtId="0" fontId="5" fillId="2" borderId="0" xfId="0" applyFont="1" applyFill="1"/>
    <xf numFmtId="0" fontId="7" fillId="2" borderId="0" xfId="0" applyFont="1" applyFill="1" applyAlignment="1">
      <alignment horizontal="right" vertical="center"/>
    </xf>
    <xf numFmtId="0" fontId="5" fillId="3" borderId="0" xfId="0" applyFont="1" applyFill="1"/>
    <xf numFmtId="0" fontId="4" fillId="0" borderId="5" xfId="0" applyFont="1" applyBorder="1"/>
    <xf numFmtId="0" fontId="5" fillId="0" borderId="5" xfId="0" applyFont="1" applyBorder="1"/>
    <xf numFmtId="0" fontId="6" fillId="0" borderId="5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5" xfId="0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justify" vertical="center"/>
    </xf>
    <xf numFmtId="0" fontId="5" fillId="0" borderId="0" xfId="0" applyFont="1"/>
    <xf numFmtId="3" fontId="5" fillId="0" borderId="0" xfId="0" applyNumberFormat="1" applyFont="1"/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5" fillId="0" borderId="5" xfId="0" applyNumberFormat="1" applyFont="1" applyBorder="1"/>
    <xf numFmtId="9" fontId="5" fillId="0" borderId="5" xfId="0" applyNumberFormat="1" applyFont="1" applyBorder="1"/>
    <xf numFmtId="3" fontId="4" fillId="0" borderId="5" xfId="0" applyNumberFormat="1" applyFont="1" applyBorder="1"/>
    <xf numFmtId="165" fontId="5" fillId="0" borderId="5" xfId="1" applyNumberFormat="1" applyFont="1" applyBorder="1"/>
    <xf numFmtId="165" fontId="4" fillId="0" borderId="5" xfId="1" applyNumberFormat="1" applyFont="1" applyBorder="1"/>
    <xf numFmtId="165" fontId="4" fillId="0" borderId="5" xfId="0" applyNumberFormat="1" applyFont="1" applyBorder="1"/>
    <xf numFmtId="0" fontId="7" fillId="3" borderId="5" xfId="0" applyFont="1" applyFill="1" applyBorder="1" applyAlignment="1">
      <alignment horizontal="justify" vertical="center"/>
    </xf>
    <xf numFmtId="0" fontId="7" fillId="3" borderId="5" xfId="0" applyFont="1" applyFill="1" applyBorder="1" applyAlignment="1">
      <alignment horizontal="right" vertical="center"/>
    </xf>
    <xf numFmtId="3" fontId="7" fillId="3" borderId="5" xfId="0" applyNumberFormat="1" applyFont="1" applyFill="1" applyBorder="1" applyAlignment="1">
      <alignment horizontal="right" vertical="center"/>
    </xf>
    <xf numFmtId="0" fontId="10" fillId="0" borderId="5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1"/>
  <sheetViews>
    <sheetView tabSelected="1" topLeftCell="A79" zoomScale="130" zoomScaleNormal="130" workbookViewId="0">
      <selection activeCell="C121" sqref="C121:D121"/>
    </sheetView>
  </sheetViews>
  <sheetFormatPr defaultColWidth="8.77734375" defaultRowHeight="14.4" x14ac:dyDescent="0.3"/>
  <cols>
    <col min="1" max="1" width="8.77734375" style="13"/>
    <col min="2" max="2" width="41.5546875" style="13" customWidth="1"/>
    <col min="3" max="3" width="15" style="13" customWidth="1"/>
    <col min="4" max="4" width="13.33203125" style="13" customWidth="1"/>
    <col min="5" max="6" width="12" style="13" customWidth="1"/>
    <col min="7" max="7" width="12.5546875" style="13" customWidth="1"/>
    <col min="8" max="8" width="9.109375" style="13" customWidth="1"/>
    <col min="9" max="9" width="10.5546875" style="20" customWidth="1"/>
    <col min="10" max="10" width="17.44140625" style="20" customWidth="1"/>
    <col min="11" max="13" width="8.77734375" style="20"/>
    <col min="14" max="14" width="11.21875" style="20" customWidth="1"/>
    <col min="15" max="16384" width="8.77734375" style="9"/>
  </cols>
  <sheetData>
    <row r="1" spans="1:14" x14ac:dyDescent="0.3">
      <c r="A1" s="12">
        <v>2021</v>
      </c>
      <c r="J1" s="20" t="s">
        <v>101</v>
      </c>
      <c r="L1" s="20" t="s">
        <v>102</v>
      </c>
    </row>
    <row r="2" spans="1:14" x14ac:dyDescent="0.3">
      <c r="A2" s="14" t="s">
        <v>0</v>
      </c>
      <c r="B2" s="14" t="s">
        <v>1</v>
      </c>
      <c r="C2" s="14" t="s">
        <v>2</v>
      </c>
      <c r="D2" s="14" t="s">
        <v>3</v>
      </c>
      <c r="E2" s="14" t="s">
        <v>91</v>
      </c>
      <c r="F2" s="14" t="s">
        <v>92</v>
      </c>
      <c r="G2" s="14" t="s">
        <v>4</v>
      </c>
      <c r="H2" s="14" t="s">
        <v>5</v>
      </c>
      <c r="N2" s="21"/>
    </row>
    <row r="3" spans="1:14" x14ac:dyDescent="0.3">
      <c r="A3" s="15">
        <v>1012</v>
      </c>
      <c r="B3" s="15" t="s">
        <v>6</v>
      </c>
      <c r="C3" s="16">
        <v>0</v>
      </c>
      <c r="D3" s="17">
        <v>147840</v>
      </c>
      <c r="E3" s="17">
        <v>0</v>
      </c>
      <c r="F3" s="17">
        <v>0</v>
      </c>
      <c r="G3" s="16">
        <v>0</v>
      </c>
      <c r="H3" s="17">
        <v>147840</v>
      </c>
      <c r="I3" s="21"/>
      <c r="N3" s="21"/>
    </row>
    <row r="4" spans="1:14" ht="21" customHeight="1" x14ac:dyDescent="0.3">
      <c r="A4" s="15">
        <v>1171</v>
      </c>
      <c r="B4" s="15" t="s">
        <v>7</v>
      </c>
      <c r="C4" s="16">
        <v>0</v>
      </c>
      <c r="D4" s="16">
        <v>0</v>
      </c>
      <c r="E4" s="17">
        <v>365917</v>
      </c>
      <c r="F4" s="17">
        <v>0</v>
      </c>
      <c r="G4" s="17">
        <v>365917</v>
      </c>
      <c r="H4" s="16">
        <v>0</v>
      </c>
      <c r="I4" s="21"/>
      <c r="N4" s="21"/>
    </row>
    <row r="5" spans="1:14" x14ac:dyDescent="0.3">
      <c r="A5" s="15">
        <v>121</v>
      </c>
      <c r="B5" s="15" t="s">
        <v>8</v>
      </c>
      <c r="C5" s="17">
        <v>365917</v>
      </c>
      <c r="D5" s="16">
        <v>0</v>
      </c>
      <c r="E5" s="17">
        <v>15320882</v>
      </c>
      <c r="F5" s="17">
        <v>16126002</v>
      </c>
      <c r="G5" s="16">
        <v>0</v>
      </c>
      <c r="H5" s="17">
        <v>439203</v>
      </c>
      <c r="I5" s="21"/>
      <c r="N5" s="21"/>
    </row>
    <row r="6" spans="1:14" x14ac:dyDescent="0.3">
      <c r="A6" s="15">
        <v>201</v>
      </c>
      <c r="B6" s="15" t="s">
        <v>9</v>
      </c>
      <c r="C6" s="17">
        <v>5163</v>
      </c>
      <c r="D6" s="16">
        <v>0</v>
      </c>
      <c r="E6" s="17">
        <v>0</v>
      </c>
      <c r="F6" s="17">
        <v>0</v>
      </c>
      <c r="G6" s="17">
        <v>5163</v>
      </c>
      <c r="H6" s="16">
        <v>0</v>
      </c>
      <c r="I6" s="21"/>
      <c r="N6" s="21"/>
    </row>
    <row r="7" spans="1:14" ht="13.95" customHeight="1" x14ac:dyDescent="0.3">
      <c r="A7" s="15">
        <v>2131</v>
      </c>
      <c r="B7" s="15" t="s">
        <v>10</v>
      </c>
      <c r="C7" s="16">
        <v>0</v>
      </c>
      <c r="D7" s="16">
        <v>0</v>
      </c>
      <c r="E7" s="17">
        <v>150000</v>
      </c>
      <c r="F7" s="17">
        <v>0</v>
      </c>
      <c r="G7" s="17">
        <v>150000</v>
      </c>
      <c r="H7" s="16">
        <v>0</v>
      </c>
      <c r="I7" s="21"/>
      <c r="N7" s="21"/>
    </row>
    <row r="8" spans="1:14" x14ac:dyDescent="0.3">
      <c r="A8" s="15">
        <v>2678</v>
      </c>
      <c r="B8" s="15" t="s">
        <v>11</v>
      </c>
      <c r="C8" s="17">
        <v>7038</v>
      </c>
      <c r="D8" s="16">
        <v>0</v>
      </c>
      <c r="E8" s="17">
        <v>0</v>
      </c>
      <c r="F8" s="17">
        <v>7038</v>
      </c>
      <c r="G8" s="16">
        <v>0</v>
      </c>
      <c r="H8" s="16">
        <v>0</v>
      </c>
      <c r="I8" s="21"/>
      <c r="N8" s="21"/>
    </row>
    <row r="9" spans="1:14" x14ac:dyDescent="0.3">
      <c r="A9" s="15">
        <v>2801</v>
      </c>
      <c r="B9" s="15" t="s">
        <v>12</v>
      </c>
      <c r="C9" s="16">
        <v>0</v>
      </c>
      <c r="D9" s="17">
        <v>1721</v>
      </c>
      <c r="E9" s="17">
        <v>0</v>
      </c>
      <c r="F9" s="17">
        <v>2581</v>
      </c>
      <c r="G9" s="16">
        <v>0</v>
      </c>
      <c r="H9" s="17">
        <v>4302</v>
      </c>
      <c r="I9" s="21"/>
      <c r="N9" s="21"/>
    </row>
    <row r="10" spans="1:14" x14ac:dyDescent="0.3">
      <c r="A10" s="15">
        <v>3021</v>
      </c>
      <c r="B10" s="15" t="s">
        <v>13</v>
      </c>
      <c r="C10" s="16">
        <v>0</v>
      </c>
      <c r="D10" s="16">
        <v>0</v>
      </c>
      <c r="E10" s="17">
        <v>3516</v>
      </c>
      <c r="F10" s="17">
        <v>3516</v>
      </c>
      <c r="G10" s="16">
        <v>0</v>
      </c>
      <c r="H10" s="16">
        <v>0</v>
      </c>
      <c r="I10" s="21"/>
      <c r="N10" s="21"/>
    </row>
    <row r="11" spans="1:14" x14ac:dyDescent="0.3">
      <c r="A11" s="15">
        <v>3024</v>
      </c>
      <c r="B11" s="15" t="s">
        <v>14</v>
      </c>
      <c r="C11" s="16">
        <v>0</v>
      </c>
      <c r="D11" s="16">
        <v>0</v>
      </c>
      <c r="E11" s="17">
        <v>343</v>
      </c>
      <c r="F11" s="17">
        <v>343</v>
      </c>
      <c r="G11" s="16">
        <v>0</v>
      </c>
      <c r="H11" s="16">
        <v>0</v>
      </c>
      <c r="I11" s="21"/>
      <c r="N11" s="21"/>
    </row>
    <row r="12" spans="1:14" x14ac:dyDescent="0.3">
      <c r="A12" s="15">
        <v>3028</v>
      </c>
      <c r="B12" s="15" t="s">
        <v>15</v>
      </c>
      <c r="C12" s="16">
        <v>0</v>
      </c>
      <c r="D12" s="16">
        <v>0</v>
      </c>
      <c r="E12" s="17">
        <v>1023</v>
      </c>
      <c r="F12" s="17">
        <v>1023</v>
      </c>
      <c r="G12" s="16">
        <v>0</v>
      </c>
      <c r="H12" s="16">
        <v>0</v>
      </c>
      <c r="I12" s="21"/>
      <c r="N12" s="21"/>
    </row>
    <row r="13" spans="1:14" x14ac:dyDescent="0.3">
      <c r="A13" s="15">
        <v>303</v>
      </c>
      <c r="B13" s="15" t="s">
        <v>16</v>
      </c>
      <c r="C13" s="16">
        <v>0</v>
      </c>
      <c r="D13" s="16">
        <v>0</v>
      </c>
      <c r="E13" s="17">
        <v>663</v>
      </c>
      <c r="F13" s="17">
        <v>663</v>
      </c>
      <c r="G13" s="16">
        <v>0</v>
      </c>
      <c r="H13" s="16">
        <v>0</v>
      </c>
      <c r="I13" s="21"/>
      <c r="N13" s="21"/>
    </row>
    <row r="14" spans="1:14" x14ac:dyDescent="0.3">
      <c r="A14" s="15">
        <v>327</v>
      </c>
      <c r="B14" s="15" t="s">
        <v>17</v>
      </c>
      <c r="C14" s="16">
        <v>0</v>
      </c>
      <c r="D14" s="16">
        <v>0</v>
      </c>
      <c r="E14" s="17">
        <v>15121035</v>
      </c>
      <c r="F14" s="17">
        <v>15121035</v>
      </c>
      <c r="G14" s="16">
        <v>0</v>
      </c>
      <c r="H14" s="16">
        <v>0</v>
      </c>
      <c r="I14" s="21"/>
      <c r="N14" s="21"/>
    </row>
    <row r="15" spans="1:14" x14ac:dyDescent="0.3">
      <c r="A15" s="15">
        <v>357</v>
      </c>
      <c r="B15" s="15" t="s">
        <v>18</v>
      </c>
      <c r="C15" s="16">
        <v>0</v>
      </c>
      <c r="D15" s="16">
        <v>0</v>
      </c>
      <c r="E15" s="17">
        <v>15121035</v>
      </c>
      <c r="F15" s="17">
        <v>12916519</v>
      </c>
      <c r="G15" s="17">
        <v>2204517</v>
      </c>
      <c r="H15" s="16">
        <v>0</v>
      </c>
      <c r="I15" s="21"/>
      <c r="N15" s="21"/>
    </row>
    <row r="16" spans="1:14" x14ac:dyDescent="0.3">
      <c r="A16" s="15">
        <v>401</v>
      </c>
      <c r="B16" s="15" t="s">
        <v>19</v>
      </c>
      <c r="C16" s="16">
        <v>0</v>
      </c>
      <c r="D16" s="17">
        <v>260738</v>
      </c>
      <c r="E16" s="17">
        <v>16566309</v>
      </c>
      <c r="F16" s="17">
        <v>18184960</v>
      </c>
      <c r="G16" s="16">
        <v>0</v>
      </c>
      <c r="H16" s="17">
        <v>1879388</v>
      </c>
      <c r="I16" s="21"/>
      <c r="N16" s="21"/>
    </row>
    <row r="17" spans="1:14" x14ac:dyDescent="0.3">
      <c r="A17" s="15">
        <v>404</v>
      </c>
      <c r="B17" s="15" t="s">
        <v>93</v>
      </c>
      <c r="C17" s="16">
        <v>0</v>
      </c>
      <c r="D17" s="16">
        <v>0</v>
      </c>
      <c r="E17" s="17">
        <v>0</v>
      </c>
      <c r="F17" s="17">
        <v>150000</v>
      </c>
      <c r="G17" s="16">
        <v>0</v>
      </c>
      <c r="H17" s="17">
        <v>150000</v>
      </c>
      <c r="I17" s="21"/>
      <c r="N17" s="21"/>
    </row>
    <row r="18" spans="1:14" x14ac:dyDescent="0.3">
      <c r="A18" s="15">
        <v>408</v>
      </c>
      <c r="B18" s="15" t="s">
        <v>20</v>
      </c>
      <c r="C18" s="16">
        <v>0</v>
      </c>
      <c r="D18" s="17">
        <v>222321</v>
      </c>
      <c r="E18" s="17">
        <v>0</v>
      </c>
      <c r="F18" s="17">
        <v>-222321</v>
      </c>
      <c r="G18" s="16">
        <v>0</v>
      </c>
      <c r="H18" s="16">
        <v>0</v>
      </c>
      <c r="I18" s="21"/>
      <c r="N18" s="21"/>
    </row>
    <row r="19" spans="1:14" x14ac:dyDescent="0.3">
      <c r="A19" s="15">
        <v>4091</v>
      </c>
      <c r="B19" s="15" t="s">
        <v>21</v>
      </c>
      <c r="C19" s="17">
        <v>1339</v>
      </c>
      <c r="D19" s="16">
        <v>0</v>
      </c>
      <c r="E19" s="17">
        <v>831887</v>
      </c>
      <c r="F19" s="17">
        <v>810494</v>
      </c>
      <c r="G19" s="17">
        <v>22732</v>
      </c>
      <c r="H19" s="16">
        <v>0</v>
      </c>
      <c r="I19" s="21"/>
      <c r="N19" s="21"/>
    </row>
    <row r="20" spans="1:14" x14ac:dyDescent="0.3">
      <c r="A20" s="15">
        <v>4092</v>
      </c>
      <c r="B20" s="15" t="s">
        <v>22</v>
      </c>
      <c r="C20" s="17">
        <v>59415</v>
      </c>
      <c r="D20" s="16">
        <v>0</v>
      </c>
      <c r="E20" s="17">
        <v>148016</v>
      </c>
      <c r="F20" s="17">
        <v>0</v>
      </c>
      <c r="G20" s="17">
        <v>207430</v>
      </c>
      <c r="H20" s="16">
        <v>0</v>
      </c>
      <c r="I20" s="21"/>
      <c r="N20" s="21"/>
    </row>
    <row r="21" spans="1:14" x14ac:dyDescent="0.3">
      <c r="A21" s="15">
        <v>4111</v>
      </c>
      <c r="B21" s="15" t="s">
        <v>23</v>
      </c>
      <c r="C21" s="17">
        <v>82623</v>
      </c>
      <c r="D21" s="16">
        <v>0</v>
      </c>
      <c r="E21" s="17">
        <v>21146735</v>
      </c>
      <c r="F21" s="17">
        <v>21183818</v>
      </c>
      <c r="G21" s="17">
        <v>45540</v>
      </c>
      <c r="H21" s="16">
        <v>0</v>
      </c>
      <c r="I21" s="21"/>
      <c r="N21" s="21"/>
    </row>
    <row r="22" spans="1:14" s="11" customFormat="1" x14ac:dyDescent="0.3">
      <c r="A22" s="15">
        <v>419</v>
      </c>
      <c r="B22" s="15" t="s">
        <v>24</v>
      </c>
      <c r="C22" s="16">
        <v>0</v>
      </c>
      <c r="D22" s="17">
        <v>78195</v>
      </c>
      <c r="E22" s="17">
        <v>0</v>
      </c>
      <c r="F22" s="17">
        <v>1265012</v>
      </c>
      <c r="G22" s="16">
        <v>0</v>
      </c>
      <c r="H22" s="17">
        <v>1343206</v>
      </c>
      <c r="I22" s="21"/>
      <c r="J22" s="20"/>
      <c r="K22" s="20"/>
      <c r="L22" s="20"/>
      <c r="M22" s="20"/>
      <c r="N22" s="21"/>
    </row>
    <row r="23" spans="1:14" x14ac:dyDescent="0.3">
      <c r="A23" s="15">
        <v>421</v>
      </c>
      <c r="B23" s="15" t="s">
        <v>25</v>
      </c>
      <c r="C23" s="16">
        <v>0</v>
      </c>
      <c r="D23" s="16">
        <v>83</v>
      </c>
      <c r="E23" s="17">
        <v>235983</v>
      </c>
      <c r="F23" s="17">
        <v>235900</v>
      </c>
      <c r="G23" s="16">
        <v>0</v>
      </c>
      <c r="H23" s="16">
        <v>0</v>
      </c>
      <c r="I23" s="21"/>
      <c r="N23" s="21"/>
    </row>
    <row r="24" spans="1:14" s="10" customFormat="1" x14ac:dyDescent="0.3">
      <c r="A24" s="18">
        <v>4315</v>
      </c>
      <c r="B24" s="18" t="s">
        <v>26</v>
      </c>
      <c r="C24" s="16">
        <v>0</v>
      </c>
      <c r="D24" s="16">
        <v>8342</v>
      </c>
      <c r="E24" s="17">
        <v>56668</v>
      </c>
      <c r="F24" s="17">
        <v>66800</v>
      </c>
      <c r="G24" s="16">
        <v>0</v>
      </c>
      <c r="H24" s="17">
        <v>18474</v>
      </c>
      <c r="I24" s="21"/>
      <c r="J24" s="22"/>
      <c r="K24" s="22"/>
      <c r="L24" s="22"/>
      <c r="M24" s="22"/>
      <c r="N24" s="21"/>
    </row>
    <row r="25" spans="1:14" s="10" customFormat="1" x14ac:dyDescent="0.3">
      <c r="A25" s="18">
        <v>4316</v>
      </c>
      <c r="B25" s="18" t="s">
        <v>27</v>
      </c>
      <c r="C25" s="16">
        <v>0</v>
      </c>
      <c r="D25" s="16">
        <v>3729</v>
      </c>
      <c r="E25" s="17">
        <v>18833</v>
      </c>
      <c r="F25" s="17">
        <v>23400</v>
      </c>
      <c r="G25" s="16">
        <v>0</v>
      </c>
      <c r="H25" s="17">
        <v>8296</v>
      </c>
      <c r="I25" s="21"/>
      <c r="J25" s="22"/>
      <c r="K25" s="22"/>
      <c r="L25" s="22"/>
      <c r="M25" s="22"/>
      <c r="N25" s="21"/>
    </row>
    <row r="26" spans="1:14" s="10" customFormat="1" x14ac:dyDescent="0.3">
      <c r="A26" s="18">
        <v>436</v>
      </c>
      <c r="B26" s="18" t="s">
        <v>89</v>
      </c>
      <c r="C26" s="16">
        <v>0</v>
      </c>
      <c r="D26" s="16">
        <v>53</v>
      </c>
      <c r="E26" s="17">
        <v>634</v>
      </c>
      <c r="F26" s="17">
        <v>720</v>
      </c>
      <c r="G26" s="16">
        <v>0</v>
      </c>
      <c r="H26" s="17">
        <v>139</v>
      </c>
      <c r="I26" s="21"/>
      <c r="J26" s="22"/>
      <c r="K26" s="22"/>
      <c r="L26" s="22"/>
      <c r="M26" s="22"/>
      <c r="N26" s="21"/>
    </row>
    <row r="27" spans="1:14" s="10" customFormat="1" x14ac:dyDescent="0.3">
      <c r="A27" s="18">
        <v>4411</v>
      </c>
      <c r="B27" s="18" t="s">
        <v>28</v>
      </c>
      <c r="C27" s="16">
        <v>0</v>
      </c>
      <c r="D27" s="16">
        <v>11458</v>
      </c>
      <c r="E27" s="17">
        <v>0</v>
      </c>
      <c r="F27" s="17">
        <v>93046</v>
      </c>
      <c r="G27" s="16">
        <v>0</v>
      </c>
      <c r="H27" s="17">
        <v>104504</v>
      </c>
      <c r="I27" s="21"/>
      <c r="J27" s="23"/>
      <c r="K27" s="22"/>
      <c r="L27" s="22"/>
      <c r="M27" s="22"/>
      <c r="N27" s="21"/>
    </row>
    <row r="28" spans="1:14" x14ac:dyDescent="0.3">
      <c r="A28" s="15">
        <v>4418</v>
      </c>
      <c r="B28" s="15" t="s">
        <v>29</v>
      </c>
      <c r="C28" s="16">
        <v>0</v>
      </c>
      <c r="D28" s="17">
        <v>12058</v>
      </c>
      <c r="E28" s="17">
        <v>42950</v>
      </c>
      <c r="F28" s="17">
        <v>30891</v>
      </c>
      <c r="G28" s="16">
        <v>0</v>
      </c>
      <c r="H28" s="17">
        <v>0</v>
      </c>
      <c r="I28" s="21"/>
      <c r="N28" s="21"/>
    </row>
    <row r="29" spans="1:14" x14ac:dyDescent="0.3">
      <c r="A29" s="15">
        <v>4423</v>
      </c>
      <c r="B29" s="15" t="s">
        <v>30</v>
      </c>
      <c r="C29" s="16">
        <v>0</v>
      </c>
      <c r="D29" s="16">
        <v>0</v>
      </c>
      <c r="E29" s="17">
        <v>1394410</v>
      </c>
      <c r="F29" s="17">
        <v>1895718</v>
      </c>
      <c r="G29" s="16">
        <v>0</v>
      </c>
      <c r="H29" s="17">
        <v>501308</v>
      </c>
      <c r="I29" s="21"/>
      <c r="J29" s="21"/>
      <c r="N29" s="21"/>
    </row>
    <row r="30" spans="1:14" x14ac:dyDescent="0.3">
      <c r="A30" s="15">
        <v>4424</v>
      </c>
      <c r="B30" s="15" t="s">
        <v>31</v>
      </c>
      <c r="C30" s="16">
        <v>0</v>
      </c>
      <c r="D30" s="16">
        <v>0</v>
      </c>
      <c r="E30" s="17">
        <v>825441</v>
      </c>
      <c r="F30" s="17">
        <v>825440</v>
      </c>
      <c r="G30" s="16">
        <v>0</v>
      </c>
      <c r="H30" s="16">
        <v>0</v>
      </c>
      <c r="I30" s="21"/>
      <c r="N30" s="21"/>
    </row>
    <row r="31" spans="1:14" x14ac:dyDescent="0.3">
      <c r="A31" s="15">
        <v>4426</v>
      </c>
      <c r="B31" s="15" t="s">
        <v>32</v>
      </c>
      <c r="C31" s="16">
        <v>0</v>
      </c>
      <c r="D31" s="16">
        <v>0</v>
      </c>
      <c r="E31" s="17">
        <v>3257302</v>
      </c>
      <c r="F31" s="17">
        <v>3257302</v>
      </c>
      <c r="G31" s="16">
        <v>0</v>
      </c>
      <c r="H31" s="16">
        <v>0</v>
      </c>
      <c r="I31" s="21"/>
      <c r="N31" s="21"/>
    </row>
    <row r="32" spans="1:14" x14ac:dyDescent="0.3">
      <c r="A32" s="15">
        <v>4427</v>
      </c>
      <c r="B32" s="15" t="s">
        <v>33</v>
      </c>
      <c r="C32" s="16">
        <v>0</v>
      </c>
      <c r="D32" s="16">
        <v>0</v>
      </c>
      <c r="E32" s="17">
        <v>4310684</v>
      </c>
      <c r="F32" s="17">
        <v>4310684</v>
      </c>
      <c r="G32" s="16">
        <v>0</v>
      </c>
      <c r="H32" s="16">
        <v>0</v>
      </c>
      <c r="I32" s="21"/>
      <c r="N32" s="21"/>
    </row>
    <row r="33" spans="1:14" x14ac:dyDescent="0.3">
      <c r="A33" s="15">
        <v>4428</v>
      </c>
      <c r="B33" s="15" t="s">
        <v>34</v>
      </c>
      <c r="C33" s="17">
        <v>24012</v>
      </c>
      <c r="D33" s="16">
        <v>0</v>
      </c>
      <c r="E33" s="17">
        <v>3584875</v>
      </c>
      <c r="F33" s="17">
        <v>3594161</v>
      </c>
      <c r="G33" s="17">
        <v>14726</v>
      </c>
      <c r="H33" s="16">
        <v>0</v>
      </c>
      <c r="I33" s="21"/>
      <c r="N33" s="21"/>
    </row>
    <row r="34" spans="1:14" x14ac:dyDescent="0.3">
      <c r="A34" s="15">
        <v>444</v>
      </c>
      <c r="B34" s="15" t="s">
        <v>35</v>
      </c>
      <c r="C34" s="16">
        <v>0</v>
      </c>
      <c r="D34" s="17">
        <v>4244</v>
      </c>
      <c r="E34" s="17">
        <v>50926</v>
      </c>
      <c r="F34" s="17">
        <v>55972</v>
      </c>
      <c r="G34" s="16">
        <v>0</v>
      </c>
      <c r="H34" s="17">
        <v>9290</v>
      </c>
      <c r="I34" s="21"/>
      <c r="N34" s="21"/>
    </row>
    <row r="35" spans="1:14" x14ac:dyDescent="0.3">
      <c r="A35" s="15">
        <v>4551</v>
      </c>
      <c r="B35" s="15" t="s">
        <v>36</v>
      </c>
      <c r="C35" s="16">
        <v>0</v>
      </c>
      <c r="D35" s="17">
        <v>123321</v>
      </c>
      <c r="E35" s="17">
        <v>3236</v>
      </c>
      <c r="F35" s="17">
        <v>10356</v>
      </c>
      <c r="G35" s="16">
        <v>0</v>
      </c>
      <c r="H35" s="17">
        <v>130441</v>
      </c>
      <c r="I35" s="21"/>
      <c r="N35" s="21"/>
    </row>
    <row r="36" spans="1:14" x14ac:dyDescent="0.3">
      <c r="A36" s="15">
        <v>461</v>
      </c>
      <c r="B36" s="15" t="s">
        <v>37</v>
      </c>
      <c r="C36" s="16">
        <v>0</v>
      </c>
      <c r="D36" s="16">
        <v>0</v>
      </c>
      <c r="E36" s="17">
        <v>41281</v>
      </c>
      <c r="F36" s="17">
        <v>0</v>
      </c>
      <c r="G36" s="17">
        <v>41281</v>
      </c>
      <c r="H36" s="16">
        <v>0</v>
      </c>
      <c r="I36" s="21"/>
      <c r="N36" s="21"/>
    </row>
    <row r="37" spans="1:14" x14ac:dyDescent="0.3">
      <c r="A37" s="15">
        <v>462</v>
      </c>
      <c r="B37" s="15" t="s">
        <v>38</v>
      </c>
      <c r="C37" s="16">
        <v>0</v>
      </c>
      <c r="D37" s="16">
        <v>0</v>
      </c>
      <c r="E37" s="17">
        <v>1978608</v>
      </c>
      <c r="F37" s="17">
        <v>1978608</v>
      </c>
      <c r="G37" s="16">
        <v>0</v>
      </c>
      <c r="H37" s="16">
        <v>0</v>
      </c>
      <c r="I37" s="21"/>
      <c r="N37" s="21"/>
    </row>
    <row r="38" spans="1:14" s="11" customFormat="1" x14ac:dyDescent="0.3">
      <c r="A38" s="30">
        <v>472</v>
      </c>
      <c r="B38" s="30" t="s">
        <v>39</v>
      </c>
      <c r="C38" s="31">
        <v>0</v>
      </c>
      <c r="D38" s="32">
        <v>31287</v>
      </c>
      <c r="E38" s="32">
        <v>31289</v>
      </c>
      <c r="F38" s="32">
        <v>878607</v>
      </c>
      <c r="G38" s="31">
        <v>0</v>
      </c>
      <c r="H38" s="32">
        <v>878607</v>
      </c>
      <c r="I38" s="21"/>
      <c r="J38" s="20"/>
      <c r="K38" s="20"/>
      <c r="L38" s="20"/>
      <c r="M38" s="20"/>
      <c r="N38" s="21"/>
    </row>
    <row r="39" spans="1:14" x14ac:dyDescent="0.3">
      <c r="A39" s="15">
        <v>473</v>
      </c>
      <c r="B39" s="15" t="s">
        <v>40</v>
      </c>
      <c r="C39" s="16">
        <v>0</v>
      </c>
      <c r="D39" s="16">
        <v>0</v>
      </c>
      <c r="E39" s="17">
        <v>0</v>
      </c>
      <c r="F39" s="17">
        <v>0</v>
      </c>
      <c r="G39" s="16">
        <v>0</v>
      </c>
      <c r="H39" s="16">
        <v>0</v>
      </c>
      <c r="I39" s="21"/>
      <c r="N39" s="21"/>
    </row>
    <row r="40" spans="1:14" x14ac:dyDescent="0.3">
      <c r="A40" s="15">
        <v>5121</v>
      </c>
      <c r="B40" s="15" t="s">
        <v>41</v>
      </c>
      <c r="C40" s="17">
        <v>357954</v>
      </c>
      <c r="D40" s="16">
        <v>0</v>
      </c>
      <c r="E40" s="17">
        <v>21290438</v>
      </c>
      <c r="F40" s="17">
        <v>19182471</v>
      </c>
      <c r="G40" s="17">
        <v>2465921</v>
      </c>
      <c r="H40" s="16">
        <v>0</v>
      </c>
      <c r="I40" s="21"/>
      <c r="N40" s="21"/>
    </row>
    <row r="41" spans="1:14" x14ac:dyDescent="0.3">
      <c r="A41" s="15">
        <v>5124</v>
      </c>
      <c r="B41" s="15" t="s">
        <v>42</v>
      </c>
      <c r="C41" s="17">
        <v>1865</v>
      </c>
      <c r="D41" s="16">
        <v>0</v>
      </c>
      <c r="E41" s="17">
        <v>13073082</v>
      </c>
      <c r="F41" s="17">
        <v>12978928</v>
      </c>
      <c r="G41" s="17">
        <v>96019</v>
      </c>
      <c r="H41" s="16">
        <v>0</v>
      </c>
      <c r="I41" s="21"/>
      <c r="N41" s="21"/>
    </row>
    <row r="42" spans="1:14" x14ac:dyDescent="0.3">
      <c r="A42" s="15">
        <v>5311</v>
      </c>
      <c r="B42" s="15" t="s">
        <v>43</v>
      </c>
      <c r="C42" s="16">
        <v>64</v>
      </c>
      <c r="D42" s="16">
        <v>0</v>
      </c>
      <c r="E42" s="17">
        <v>7416</v>
      </c>
      <c r="F42" s="17">
        <v>7479</v>
      </c>
      <c r="G42" s="16">
        <v>2</v>
      </c>
      <c r="H42" s="16">
        <v>0</v>
      </c>
      <c r="I42" s="21"/>
      <c r="N42" s="21"/>
    </row>
    <row r="43" spans="1:14" s="11" customFormat="1" x14ac:dyDescent="0.3">
      <c r="A43" s="30">
        <v>542</v>
      </c>
      <c r="B43" s="30" t="s">
        <v>44</v>
      </c>
      <c r="C43" s="31">
        <v>0</v>
      </c>
      <c r="D43" s="31">
        <v>0</v>
      </c>
      <c r="E43" s="32">
        <v>22728</v>
      </c>
      <c r="F43" s="32">
        <v>26978</v>
      </c>
      <c r="G43" s="31">
        <v>0</v>
      </c>
      <c r="H43" s="32">
        <v>4250</v>
      </c>
      <c r="I43" s="21"/>
      <c r="J43" s="20"/>
      <c r="K43" s="20"/>
      <c r="L43" s="20"/>
      <c r="M43" s="20"/>
      <c r="N43" s="21"/>
    </row>
    <row r="44" spans="1:14" x14ac:dyDescent="0.3">
      <c r="A44" s="15">
        <v>581</v>
      </c>
      <c r="B44" s="15" t="s">
        <v>45</v>
      </c>
      <c r="C44" s="16">
        <v>0</v>
      </c>
      <c r="D44" s="16">
        <v>0</v>
      </c>
      <c r="E44" s="17">
        <v>13116310</v>
      </c>
      <c r="F44" s="17">
        <v>13116310</v>
      </c>
      <c r="G44" s="16">
        <v>0</v>
      </c>
      <c r="H44" s="16">
        <v>0</v>
      </c>
      <c r="I44" s="21"/>
      <c r="N44" s="21"/>
    </row>
    <row r="45" spans="1:14" x14ac:dyDescent="0.3">
      <c r="A45" s="15">
        <v>6021</v>
      </c>
      <c r="B45" s="15" t="s">
        <v>46</v>
      </c>
      <c r="C45" s="16">
        <v>0</v>
      </c>
      <c r="D45" s="16">
        <v>0</v>
      </c>
      <c r="E45" s="17">
        <v>3516</v>
      </c>
      <c r="F45" s="17">
        <v>3516</v>
      </c>
      <c r="G45" s="16">
        <v>0</v>
      </c>
      <c r="H45" s="16">
        <v>0</v>
      </c>
      <c r="I45" s="21"/>
      <c r="N45" s="21"/>
    </row>
    <row r="46" spans="1:14" x14ac:dyDescent="0.3">
      <c r="A46" s="15">
        <v>6022</v>
      </c>
      <c r="B46" s="15" t="s">
        <v>47</v>
      </c>
      <c r="C46" s="16">
        <v>0</v>
      </c>
      <c r="D46" s="16">
        <v>0</v>
      </c>
      <c r="E46" s="17">
        <v>26887</v>
      </c>
      <c r="F46" s="17">
        <v>26887</v>
      </c>
      <c r="G46" s="16">
        <v>0</v>
      </c>
      <c r="H46" s="16">
        <v>0</v>
      </c>
      <c r="I46" s="21"/>
      <c r="N46" s="21"/>
    </row>
    <row r="47" spans="1:14" x14ac:dyDescent="0.3">
      <c r="A47" s="15">
        <v>6024</v>
      </c>
      <c r="B47" s="15" t="s">
        <v>48</v>
      </c>
      <c r="C47" s="16">
        <v>0</v>
      </c>
      <c r="D47" s="16">
        <v>0</v>
      </c>
      <c r="E47" s="17">
        <v>15206</v>
      </c>
      <c r="F47" s="17">
        <v>15206</v>
      </c>
      <c r="G47" s="16">
        <v>0</v>
      </c>
      <c r="H47" s="16">
        <v>0</v>
      </c>
      <c r="I47" s="21"/>
      <c r="N47" s="21"/>
    </row>
    <row r="48" spans="1:14" x14ac:dyDescent="0.3">
      <c r="A48" s="15">
        <v>6028</v>
      </c>
      <c r="B48" s="15" t="s">
        <v>49</v>
      </c>
      <c r="C48" s="16">
        <v>0</v>
      </c>
      <c r="D48" s="16">
        <v>0</v>
      </c>
      <c r="E48" s="17">
        <v>2046</v>
      </c>
      <c r="F48" s="17">
        <v>2046</v>
      </c>
      <c r="G48" s="16">
        <v>0</v>
      </c>
      <c r="H48" s="16">
        <v>0</v>
      </c>
      <c r="I48" s="21"/>
      <c r="N48" s="21"/>
    </row>
    <row r="49" spans="1:14" x14ac:dyDescent="0.3">
      <c r="A49" s="15">
        <v>603</v>
      </c>
      <c r="B49" s="15" t="s">
        <v>50</v>
      </c>
      <c r="C49" s="16">
        <v>0</v>
      </c>
      <c r="D49" s="16">
        <v>0</v>
      </c>
      <c r="E49" s="17">
        <v>741</v>
      </c>
      <c r="F49" s="17">
        <v>741</v>
      </c>
      <c r="G49" s="16">
        <v>0</v>
      </c>
      <c r="H49" s="16">
        <v>0</v>
      </c>
      <c r="I49" s="21"/>
      <c r="N49" s="21"/>
    </row>
    <row r="50" spans="1:14" x14ac:dyDescent="0.3">
      <c r="A50" s="15">
        <v>604</v>
      </c>
      <c r="B50" s="15" t="s">
        <v>51</v>
      </c>
      <c r="C50" s="16">
        <v>0</v>
      </c>
      <c r="D50" s="16">
        <v>0</v>
      </c>
      <c r="E50" s="17">
        <v>14062</v>
      </c>
      <c r="F50" s="17">
        <v>14062</v>
      </c>
      <c r="G50" s="16">
        <v>0</v>
      </c>
      <c r="H50" s="16">
        <v>0</v>
      </c>
      <c r="I50" s="21"/>
      <c r="N50" s="21"/>
    </row>
    <row r="51" spans="1:14" x14ac:dyDescent="0.3">
      <c r="A51" s="15">
        <v>605</v>
      </c>
      <c r="B51" s="15" t="s">
        <v>52</v>
      </c>
      <c r="C51" s="16">
        <v>0</v>
      </c>
      <c r="D51" s="16">
        <v>0</v>
      </c>
      <c r="E51" s="17">
        <v>8713</v>
      </c>
      <c r="F51" s="17">
        <v>8713</v>
      </c>
      <c r="G51" s="16">
        <v>0</v>
      </c>
      <c r="H51" s="16">
        <v>0</v>
      </c>
      <c r="I51" s="21"/>
      <c r="N51" s="21"/>
    </row>
    <row r="52" spans="1:14" x14ac:dyDescent="0.3">
      <c r="A52" s="15">
        <v>607</v>
      </c>
      <c r="B52" s="15" t="s">
        <v>53</v>
      </c>
      <c r="C52" s="16">
        <v>0</v>
      </c>
      <c r="D52" s="16">
        <v>0</v>
      </c>
      <c r="E52" s="17">
        <v>12921557</v>
      </c>
      <c r="F52" s="17">
        <v>12921557</v>
      </c>
      <c r="G52" s="16">
        <v>0</v>
      </c>
      <c r="H52" s="16">
        <v>0</v>
      </c>
      <c r="I52" s="21"/>
      <c r="N52" s="21"/>
    </row>
    <row r="53" spans="1:14" x14ac:dyDescent="0.3">
      <c r="A53" s="15">
        <v>611</v>
      </c>
      <c r="B53" s="15" t="s">
        <v>54</v>
      </c>
      <c r="C53" s="16">
        <v>0</v>
      </c>
      <c r="D53" s="16">
        <v>0</v>
      </c>
      <c r="E53" s="17">
        <v>11642</v>
      </c>
      <c r="F53" s="17">
        <v>11642</v>
      </c>
      <c r="G53" s="16">
        <v>0</v>
      </c>
      <c r="H53" s="16">
        <v>0</v>
      </c>
      <c r="I53" s="21"/>
      <c r="N53" s="21"/>
    </row>
    <row r="54" spans="1:14" x14ac:dyDescent="0.3">
      <c r="A54" s="15">
        <v>612</v>
      </c>
      <c r="B54" s="15" t="s">
        <v>55</v>
      </c>
      <c r="C54" s="16">
        <v>0</v>
      </c>
      <c r="D54" s="16">
        <v>0</v>
      </c>
      <c r="E54" s="17">
        <v>177974</v>
      </c>
      <c r="F54" s="17">
        <v>177974</v>
      </c>
      <c r="G54" s="16">
        <v>0</v>
      </c>
      <c r="H54" s="16">
        <v>0</v>
      </c>
      <c r="I54" s="21"/>
      <c r="N54" s="21"/>
    </row>
    <row r="55" spans="1:14" x14ac:dyDescent="0.3">
      <c r="A55" s="15">
        <v>621</v>
      </c>
      <c r="B55" s="15" t="s">
        <v>56</v>
      </c>
      <c r="C55" s="16">
        <v>0</v>
      </c>
      <c r="D55" s="16">
        <v>0</v>
      </c>
      <c r="E55" s="17">
        <v>273609</v>
      </c>
      <c r="F55" s="17">
        <v>273609</v>
      </c>
      <c r="G55" s="16">
        <v>0</v>
      </c>
      <c r="H55" s="16">
        <v>0</v>
      </c>
      <c r="I55" s="21"/>
      <c r="N55" s="21"/>
    </row>
    <row r="56" spans="1:14" x14ac:dyDescent="0.3">
      <c r="A56" s="15">
        <v>623</v>
      </c>
      <c r="B56" s="15" t="s">
        <v>57</v>
      </c>
      <c r="C56" s="16">
        <v>0</v>
      </c>
      <c r="D56" s="16">
        <v>0</v>
      </c>
      <c r="E56" s="17">
        <v>4301</v>
      </c>
      <c r="F56" s="17">
        <v>4301</v>
      </c>
      <c r="G56" s="16">
        <v>0</v>
      </c>
      <c r="H56" s="16">
        <v>0</v>
      </c>
      <c r="I56" s="21"/>
      <c r="N56" s="21"/>
    </row>
    <row r="57" spans="1:14" x14ac:dyDescent="0.3">
      <c r="A57" s="15">
        <v>624</v>
      </c>
      <c r="B57" s="15" t="s">
        <v>58</v>
      </c>
      <c r="C57" s="16">
        <v>0</v>
      </c>
      <c r="D57" s="16">
        <v>0</v>
      </c>
      <c r="E57" s="17">
        <v>2640</v>
      </c>
      <c r="F57" s="17">
        <v>2640</v>
      </c>
      <c r="G57" s="16">
        <v>0</v>
      </c>
      <c r="H57" s="16">
        <v>0</v>
      </c>
      <c r="I57" s="21"/>
      <c r="N57" s="21"/>
    </row>
    <row r="58" spans="1:14" x14ac:dyDescent="0.3">
      <c r="A58" s="15">
        <v>625</v>
      </c>
      <c r="B58" s="15" t="s">
        <v>59</v>
      </c>
      <c r="C58" s="16">
        <v>0</v>
      </c>
      <c r="D58" s="16">
        <v>0</v>
      </c>
      <c r="E58" s="17">
        <v>2396</v>
      </c>
      <c r="F58" s="17">
        <v>2396</v>
      </c>
      <c r="G58" s="16">
        <v>0</v>
      </c>
      <c r="H58" s="16">
        <v>0</v>
      </c>
      <c r="I58" s="21"/>
      <c r="N58" s="21"/>
    </row>
    <row r="59" spans="1:14" x14ac:dyDescent="0.3">
      <c r="A59" s="15">
        <v>626</v>
      </c>
      <c r="B59" s="15" t="s">
        <v>60</v>
      </c>
      <c r="C59" s="16">
        <v>0</v>
      </c>
      <c r="D59" s="16">
        <v>0</v>
      </c>
      <c r="E59" s="17">
        <v>15325</v>
      </c>
      <c r="F59" s="17">
        <v>15325</v>
      </c>
      <c r="G59" s="16">
        <v>0</v>
      </c>
      <c r="H59" s="16">
        <v>0</v>
      </c>
      <c r="I59" s="21"/>
      <c r="N59" s="21"/>
    </row>
    <row r="60" spans="1:14" x14ac:dyDescent="0.3">
      <c r="A60" s="15">
        <v>627</v>
      </c>
      <c r="B60" s="15" t="s">
        <v>61</v>
      </c>
      <c r="C60" s="16">
        <v>0</v>
      </c>
      <c r="D60" s="16">
        <v>0</v>
      </c>
      <c r="E60" s="17">
        <v>20780</v>
      </c>
      <c r="F60" s="17">
        <v>20780</v>
      </c>
      <c r="G60" s="16">
        <v>0</v>
      </c>
      <c r="H60" s="16">
        <v>0</v>
      </c>
      <c r="I60" s="21"/>
      <c r="N60" s="21"/>
    </row>
    <row r="61" spans="1:14" x14ac:dyDescent="0.3">
      <c r="A61" s="15">
        <v>628</v>
      </c>
      <c r="B61" s="15" t="s">
        <v>62</v>
      </c>
      <c r="C61" s="16">
        <v>0</v>
      </c>
      <c r="D61" s="16">
        <v>0</v>
      </c>
      <c r="E61" s="17">
        <v>1118834</v>
      </c>
      <c r="F61" s="17">
        <v>1118834</v>
      </c>
      <c r="G61" s="16">
        <v>0</v>
      </c>
      <c r="H61" s="16">
        <v>0</v>
      </c>
      <c r="I61" s="21"/>
      <c r="N61" s="21"/>
    </row>
    <row r="62" spans="1:14" x14ac:dyDescent="0.3">
      <c r="A62" s="15">
        <v>635</v>
      </c>
      <c r="B62" s="15" t="s">
        <v>63</v>
      </c>
      <c r="C62" s="16">
        <v>0</v>
      </c>
      <c r="D62" s="16">
        <v>0</v>
      </c>
      <c r="E62" s="17">
        <v>357</v>
      </c>
      <c r="F62" s="17">
        <v>357</v>
      </c>
      <c r="G62" s="16">
        <v>0</v>
      </c>
      <c r="H62" s="16">
        <v>0</v>
      </c>
      <c r="I62" s="21"/>
      <c r="N62" s="21"/>
    </row>
    <row r="63" spans="1:14" x14ac:dyDescent="0.3">
      <c r="A63" s="15">
        <v>641</v>
      </c>
      <c r="B63" s="15" t="s">
        <v>64</v>
      </c>
      <c r="C63" s="16">
        <v>0</v>
      </c>
      <c r="D63" s="16">
        <v>0</v>
      </c>
      <c r="E63" s="17">
        <v>235983</v>
      </c>
      <c r="F63" s="17">
        <v>235983</v>
      </c>
      <c r="G63" s="16">
        <v>0</v>
      </c>
      <c r="H63" s="16">
        <v>0</v>
      </c>
      <c r="I63" s="21"/>
      <c r="N63" s="21"/>
    </row>
    <row r="64" spans="1:14" x14ac:dyDescent="0.3">
      <c r="A64" s="15">
        <v>646</v>
      </c>
      <c r="B64" s="15" t="s">
        <v>90</v>
      </c>
      <c r="C64" s="16">
        <v>0</v>
      </c>
      <c r="D64" s="16">
        <v>0</v>
      </c>
      <c r="E64" s="17">
        <v>1079</v>
      </c>
      <c r="F64" s="17">
        <v>1079</v>
      </c>
      <c r="G64" s="16">
        <v>0</v>
      </c>
      <c r="H64" s="16">
        <v>0</v>
      </c>
      <c r="I64" s="21"/>
      <c r="N64" s="21"/>
    </row>
    <row r="65" spans="1:14" x14ac:dyDescent="0.3">
      <c r="A65" s="15">
        <v>6581</v>
      </c>
      <c r="B65" s="15" t="s">
        <v>65</v>
      </c>
      <c r="C65" s="16">
        <v>0</v>
      </c>
      <c r="D65" s="16">
        <v>0</v>
      </c>
      <c r="E65" s="17">
        <v>825</v>
      </c>
      <c r="F65" s="17">
        <v>825</v>
      </c>
      <c r="G65" s="16">
        <v>0</v>
      </c>
      <c r="H65" s="16">
        <v>0</v>
      </c>
      <c r="I65" s="21"/>
      <c r="N65" s="21"/>
    </row>
    <row r="66" spans="1:14" x14ac:dyDescent="0.3">
      <c r="A66" s="15">
        <v>6588</v>
      </c>
      <c r="B66" s="15" t="s">
        <v>66</v>
      </c>
      <c r="C66" s="16">
        <v>0</v>
      </c>
      <c r="D66" s="16">
        <v>0</v>
      </c>
      <c r="E66" s="17">
        <v>23</v>
      </c>
      <c r="F66" s="17">
        <v>23</v>
      </c>
      <c r="G66" s="16">
        <v>0</v>
      </c>
      <c r="H66" s="16">
        <v>0</v>
      </c>
      <c r="I66" s="21"/>
      <c r="N66" s="21"/>
    </row>
    <row r="67" spans="1:14" x14ac:dyDescent="0.3">
      <c r="A67" s="15">
        <v>6651</v>
      </c>
      <c r="B67" s="15" t="s">
        <v>67</v>
      </c>
      <c r="C67" s="16">
        <v>0</v>
      </c>
      <c r="D67" s="16">
        <v>0</v>
      </c>
      <c r="E67" s="17">
        <v>318439</v>
      </c>
      <c r="F67" s="17">
        <v>318439</v>
      </c>
      <c r="G67" s="16">
        <v>0</v>
      </c>
      <c r="H67" s="16">
        <v>0</v>
      </c>
      <c r="I67" s="21"/>
      <c r="N67" s="21"/>
    </row>
    <row r="68" spans="1:14" x14ac:dyDescent="0.3">
      <c r="A68" s="15">
        <v>6811</v>
      </c>
      <c r="B68" s="15" t="s">
        <v>68</v>
      </c>
      <c r="C68" s="16">
        <v>0</v>
      </c>
      <c r="D68" s="16">
        <v>0</v>
      </c>
      <c r="E68" s="17">
        <v>2581</v>
      </c>
      <c r="F68" s="17">
        <v>2581</v>
      </c>
      <c r="G68" s="16">
        <v>0</v>
      </c>
      <c r="H68" s="16">
        <v>0</v>
      </c>
      <c r="I68" s="21"/>
      <c r="N68" s="21"/>
    </row>
    <row r="69" spans="1:14" x14ac:dyDescent="0.3">
      <c r="A69" s="15">
        <v>691</v>
      </c>
      <c r="B69" s="15" t="s">
        <v>69</v>
      </c>
      <c r="C69" s="17">
        <v>0</v>
      </c>
      <c r="D69" s="17">
        <v>0</v>
      </c>
      <c r="E69" s="17">
        <v>135996</v>
      </c>
      <c r="F69" s="17">
        <v>135996</v>
      </c>
      <c r="G69" s="17">
        <v>0</v>
      </c>
      <c r="H69" s="17">
        <v>0</v>
      </c>
      <c r="I69" s="21"/>
      <c r="N69" s="21"/>
    </row>
    <row r="70" spans="1:14" x14ac:dyDescent="0.3">
      <c r="A70" s="15">
        <v>704</v>
      </c>
      <c r="B70" s="15" t="s">
        <v>71</v>
      </c>
      <c r="C70" s="16">
        <v>0</v>
      </c>
      <c r="D70" s="16">
        <v>0</v>
      </c>
      <c r="E70" s="17">
        <v>319793</v>
      </c>
      <c r="F70" s="17">
        <v>319793</v>
      </c>
      <c r="G70" s="16">
        <v>0</v>
      </c>
      <c r="H70" s="16">
        <v>0</v>
      </c>
      <c r="I70" s="21"/>
      <c r="N70" s="21"/>
    </row>
    <row r="71" spans="1:14" s="11" customFormat="1" x14ac:dyDescent="0.3">
      <c r="A71" s="15">
        <v>707</v>
      </c>
      <c r="B71" s="15" t="s">
        <v>72</v>
      </c>
      <c r="C71" s="16">
        <v>0</v>
      </c>
      <c r="D71" s="16">
        <v>0</v>
      </c>
      <c r="E71" s="17">
        <v>15402138</v>
      </c>
      <c r="F71" s="17">
        <v>15402138</v>
      </c>
      <c r="G71" s="16">
        <v>0</v>
      </c>
      <c r="H71" s="16">
        <v>0</v>
      </c>
      <c r="I71" s="21"/>
      <c r="J71" s="20"/>
      <c r="K71" s="20"/>
      <c r="L71" s="20"/>
      <c r="M71" s="20"/>
      <c r="N71" s="21"/>
    </row>
    <row r="72" spans="1:14" x14ac:dyDescent="0.3">
      <c r="A72" s="19">
        <v>709</v>
      </c>
      <c r="B72" s="15" t="s">
        <v>73</v>
      </c>
      <c r="C72" s="16">
        <v>0</v>
      </c>
      <c r="D72" s="16">
        <v>0</v>
      </c>
      <c r="E72" s="17">
        <v>5369</v>
      </c>
      <c r="F72" s="17">
        <v>5369</v>
      </c>
      <c r="G72" s="16">
        <v>0</v>
      </c>
      <c r="H72" s="16">
        <v>0</v>
      </c>
      <c r="I72" s="21"/>
      <c r="N72" s="21"/>
    </row>
    <row r="73" spans="1:14" x14ac:dyDescent="0.3">
      <c r="A73" s="15">
        <v>7582</v>
      </c>
      <c r="B73" s="15" t="s">
        <v>74</v>
      </c>
      <c r="C73" s="16">
        <v>0</v>
      </c>
      <c r="D73" s="16">
        <v>0</v>
      </c>
      <c r="E73" s="17">
        <v>5447</v>
      </c>
      <c r="F73" s="17">
        <v>5447</v>
      </c>
      <c r="G73" s="16">
        <v>0</v>
      </c>
      <c r="H73" s="16">
        <v>0</v>
      </c>
      <c r="I73" s="21"/>
      <c r="N73" s="21"/>
    </row>
    <row r="74" spans="1:14" x14ac:dyDescent="0.3">
      <c r="A74" s="15">
        <v>7588</v>
      </c>
      <c r="B74" s="15" t="s">
        <v>75</v>
      </c>
      <c r="C74" s="16">
        <v>0</v>
      </c>
      <c r="D74" s="16">
        <v>0</v>
      </c>
      <c r="E74" s="17">
        <v>4</v>
      </c>
      <c r="F74" s="17">
        <v>4</v>
      </c>
      <c r="G74" s="16">
        <v>0</v>
      </c>
      <c r="H74" s="16">
        <v>0</v>
      </c>
      <c r="I74" s="21"/>
      <c r="N74" s="21"/>
    </row>
    <row r="75" spans="1:14" x14ac:dyDescent="0.3">
      <c r="A75" s="15">
        <v>7651</v>
      </c>
      <c r="B75" s="15" t="s">
        <v>76</v>
      </c>
      <c r="C75" s="16">
        <v>0</v>
      </c>
      <c r="D75" s="16">
        <v>0</v>
      </c>
      <c r="E75" s="17">
        <v>32671</v>
      </c>
      <c r="F75" s="17">
        <v>32671</v>
      </c>
      <c r="G75" s="16">
        <v>0</v>
      </c>
      <c r="H75" s="16">
        <v>0</v>
      </c>
      <c r="I75" s="21"/>
      <c r="N75" s="21"/>
    </row>
    <row r="76" spans="1:14" x14ac:dyDescent="0.3">
      <c r="A76" s="15">
        <v>766</v>
      </c>
      <c r="B76" s="15" t="s">
        <v>77</v>
      </c>
      <c r="C76" s="16">
        <v>0</v>
      </c>
      <c r="D76" s="16">
        <v>0</v>
      </c>
      <c r="E76" s="17">
        <v>32</v>
      </c>
      <c r="F76" s="17">
        <v>32</v>
      </c>
      <c r="G76" s="16">
        <v>0</v>
      </c>
      <c r="H76" s="16">
        <v>0</v>
      </c>
      <c r="I76" s="21"/>
      <c r="N76" s="21"/>
    </row>
    <row r="77" spans="1:14" x14ac:dyDescent="0.3">
      <c r="C77" s="17">
        <v>905390</v>
      </c>
      <c r="D77" s="17">
        <v>905390</v>
      </c>
      <c r="E77" s="17">
        <v>179201421</v>
      </c>
      <c r="F77" s="17">
        <v>179201421</v>
      </c>
      <c r="G77" s="17">
        <v>5619248</v>
      </c>
      <c r="H77" s="17">
        <v>5619248</v>
      </c>
      <c r="N77" s="21"/>
    </row>
    <row r="78" spans="1:14" x14ac:dyDescent="0.3">
      <c r="A78" s="20"/>
      <c r="B78" s="20"/>
      <c r="C78" s="17">
        <f>SUM(C3:C76)</f>
        <v>905390</v>
      </c>
      <c r="D78" s="17">
        <f t="shared" ref="D78:H78" si="0">SUM(D3:D76)</f>
        <v>905390</v>
      </c>
      <c r="E78" s="17">
        <f t="shared" si="0"/>
        <v>179201421</v>
      </c>
      <c r="F78" s="17">
        <f t="shared" si="0"/>
        <v>179201420</v>
      </c>
      <c r="G78" s="17">
        <f t="shared" si="0"/>
        <v>5619248</v>
      </c>
      <c r="H78" s="17">
        <f t="shared" si="0"/>
        <v>5619248</v>
      </c>
      <c r="N78" s="21"/>
    </row>
    <row r="79" spans="1:14" x14ac:dyDescent="0.3">
      <c r="C79" s="17"/>
      <c r="D79" s="17"/>
      <c r="E79" s="17"/>
      <c r="F79" s="17"/>
      <c r="G79" s="17"/>
      <c r="H79" s="17"/>
      <c r="N79" s="21"/>
    </row>
    <row r="80" spans="1:14" x14ac:dyDescent="0.3">
      <c r="C80" s="26">
        <v>2020</v>
      </c>
      <c r="D80" s="12">
        <v>2021</v>
      </c>
      <c r="E80" s="24"/>
      <c r="F80" s="25"/>
      <c r="N80" s="21"/>
    </row>
    <row r="81" spans="2:14" x14ac:dyDescent="0.3">
      <c r="B81" s="12" t="s">
        <v>94</v>
      </c>
      <c r="C81" s="28">
        <f>'2020'!E59</f>
        <v>1145601</v>
      </c>
      <c r="D81" s="28">
        <f>E70+E71-E72</f>
        <v>15716562</v>
      </c>
      <c r="E81" s="24"/>
      <c r="F81" s="25"/>
      <c r="N81" s="21"/>
    </row>
    <row r="82" spans="2:14" x14ac:dyDescent="0.3">
      <c r="B82" s="25">
        <v>0.01</v>
      </c>
      <c r="C82" s="27">
        <f>B82*C81</f>
        <v>11456.01</v>
      </c>
      <c r="D82" s="27">
        <f>D81*B82</f>
        <v>157165.62</v>
      </c>
      <c r="E82" s="24"/>
      <c r="N82" s="21"/>
    </row>
    <row r="83" spans="2:14" x14ac:dyDescent="0.3">
      <c r="B83" s="25">
        <v>0.02</v>
      </c>
      <c r="C83" s="27">
        <f>C82*2</f>
        <v>22912.02</v>
      </c>
      <c r="D83" s="27">
        <f>D82*2</f>
        <v>314331.24</v>
      </c>
      <c r="N83" s="21"/>
    </row>
    <row r="84" spans="2:14" x14ac:dyDescent="0.3">
      <c r="B84" s="12" t="s">
        <v>96</v>
      </c>
      <c r="C84" s="26">
        <f>-'2020'!G5-'2020'!E58</f>
        <v>-377375</v>
      </c>
      <c r="D84" s="26">
        <f>H5+F69</f>
        <v>575199</v>
      </c>
      <c r="N84" s="21"/>
    </row>
    <row r="85" spans="2:14" x14ac:dyDescent="0.3">
      <c r="B85" s="25">
        <v>0.05</v>
      </c>
      <c r="D85" s="27">
        <f>D84*B85</f>
        <v>28759.95</v>
      </c>
      <c r="N85" s="21"/>
    </row>
    <row r="86" spans="2:14" x14ac:dyDescent="0.3">
      <c r="B86" s="25">
        <v>0.1</v>
      </c>
      <c r="D86" s="27">
        <f>D85*2</f>
        <v>57519.9</v>
      </c>
      <c r="N86" s="21"/>
    </row>
    <row r="87" spans="2:14" x14ac:dyDescent="0.3">
      <c r="B87" s="12" t="s">
        <v>95</v>
      </c>
      <c r="C87" s="26">
        <f>SUM(C6:C44)-D9-D43</f>
        <v>537752</v>
      </c>
      <c r="D87" s="26">
        <f>SUM(G6:G43)-H9</f>
        <v>5249029</v>
      </c>
      <c r="N87" s="21"/>
    </row>
    <row r="88" spans="2:14" x14ac:dyDescent="0.3">
      <c r="B88" s="25">
        <v>0.01</v>
      </c>
      <c r="C88" s="27">
        <f>B88*C87</f>
        <v>5377.52</v>
      </c>
      <c r="D88" s="27">
        <f>D87*B88</f>
        <v>52490.29</v>
      </c>
      <c r="N88" s="21"/>
    </row>
    <row r="89" spans="2:14" x14ac:dyDescent="0.3">
      <c r="B89" s="25">
        <v>0.02</v>
      </c>
      <c r="C89" s="27">
        <f>C88*2</f>
        <v>10755.04</v>
      </c>
      <c r="D89" s="27">
        <f>D88*2</f>
        <v>104980.58</v>
      </c>
      <c r="N89" s="21"/>
    </row>
    <row r="90" spans="2:14" x14ac:dyDescent="0.3">
      <c r="N90" s="21"/>
    </row>
    <row r="91" spans="2:14" x14ac:dyDescent="0.3">
      <c r="B91" s="12" t="s">
        <v>97</v>
      </c>
      <c r="C91" s="26"/>
      <c r="D91" s="29">
        <f>D86</f>
        <v>57519.9</v>
      </c>
      <c r="F91" s="13" t="s">
        <v>98</v>
      </c>
      <c r="N91" s="21"/>
    </row>
    <row r="92" spans="2:14" x14ac:dyDescent="0.3">
      <c r="B92" s="13" t="s">
        <v>99</v>
      </c>
      <c r="D92" s="24"/>
      <c r="N92" s="21"/>
    </row>
    <row r="93" spans="2:14" x14ac:dyDescent="0.3">
      <c r="B93" s="13" t="s">
        <v>100</v>
      </c>
      <c r="D93" s="24"/>
      <c r="N93" s="21"/>
    </row>
    <row r="94" spans="2:14" x14ac:dyDescent="0.3">
      <c r="B94" s="13" t="s">
        <v>100</v>
      </c>
      <c r="D94" s="24"/>
      <c r="N94" s="21"/>
    </row>
    <row r="95" spans="2:14" x14ac:dyDescent="0.3">
      <c r="N95" s="21"/>
    </row>
    <row r="96" spans="2:14" x14ac:dyDescent="0.3">
      <c r="N96" s="21"/>
    </row>
    <row r="97" spans="2:14" x14ac:dyDescent="0.3">
      <c r="C97" s="24"/>
      <c r="D97" s="24"/>
      <c r="N97" s="21"/>
    </row>
    <row r="98" spans="2:14" x14ac:dyDescent="0.3">
      <c r="B98" s="12" t="s">
        <v>103</v>
      </c>
      <c r="C98" s="13">
        <v>542</v>
      </c>
      <c r="N98" s="21"/>
    </row>
    <row r="99" spans="2:14" x14ac:dyDescent="0.3">
      <c r="B99" s="12" t="s">
        <v>104</v>
      </c>
      <c r="N99" s="21"/>
    </row>
    <row r="100" spans="2:14" x14ac:dyDescent="0.3">
      <c r="B100" s="12" t="s">
        <v>105</v>
      </c>
      <c r="C100" s="13" t="s">
        <v>106</v>
      </c>
    </row>
    <row r="101" spans="2:14" x14ac:dyDescent="0.3">
      <c r="C101" s="13" t="s">
        <v>107</v>
      </c>
      <c r="E101" s="13" t="s">
        <v>108</v>
      </c>
      <c r="H101" s="33" t="s">
        <v>116</v>
      </c>
    </row>
    <row r="102" spans="2:14" x14ac:dyDescent="0.3">
      <c r="C102" s="24">
        <v>472</v>
      </c>
      <c r="E102" s="13" t="s">
        <v>109</v>
      </c>
      <c r="H102" s="33" t="s">
        <v>116</v>
      </c>
    </row>
    <row r="103" spans="2:14" x14ac:dyDescent="0.3">
      <c r="C103" s="24"/>
    </row>
    <row r="104" spans="2:14" x14ac:dyDescent="0.3">
      <c r="B104" s="13" t="s">
        <v>110</v>
      </c>
      <c r="C104" s="24"/>
    </row>
    <row r="105" spans="2:14" x14ac:dyDescent="0.3">
      <c r="C105" s="24"/>
    </row>
    <row r="106" spans="2:14" x14ac:dyDescent="0.3">
      <c r="B106" s="13" t="s">
        <v>111</v>
      </c>
    </row>
    <row r="107" spans="2:14" x14ac:dyDescent="0.3">
      <c r="B107" s="13" t="s">
        <v>112</v>
      </c>
    </row>
    <row r="108" spans="2:14" x14ac:dyDescent="0.3">
      <c r="B108" s="13" t="s">
        <v>113</v>
      </c>
    </row>
    <row r="109" spans="2:14" x14ac:dyDescent="0.3">
      <c r="B109" s="13" t="s">
        <v>114</v>
      </c>
    </row>
    <row r="110" spans="2:14" x14ac:dyDescent="0.3">
      <c r="B110" s="13" t="s">
        <v>115</v>
      </c>
    </row>
    <row r="112" spans="2:14" x14ac:dyDescent="0.3">
      <c r="C112" s="13" t="s">
        <v>120</v>
      </c>
      <c r="D112" s="13" t="s">
        <v>121</v>
      </c>
    </row>
    <row r="113" spans="2:4" x14ac:dyDescent="0.3">
      <c r="B113" s="13" t="s">
        <v>117</v>
      </c>
      <c r="C113" s="24">
        <f>E5</f>
        <v>15320882</v>
      </c>
      <c r="D113" s="24">
        <f>F5</f>
        <v>16126002</v>
      </c>
    </row>
    <row r="115" spans="2:4" x14ac:dyDescent="0.3">
      <c r="B115" s="13" t="s">
        <v>118</v>
      </c>
      <c r="D115" s="24">
        <f>F70+F71+F73+F74+F75+F76</f>
        <v>15760085</v>
      </c>
    </row>
    <row r="116" spans="2:4" x14ac:dyDescent="0.3">
      <c r="B116" s="13" t="s">
        <v>119</v>
      </c>
      <c r="C116" s="24">
        <f>SUM(E45:E69)+E72</f>
        <v>15320881</v>
      </c>
    </row>
    <row r="117" spans="2:4" x14ac:dyDescent="0.3">
      <c r="B117" s="13" t="s">
        <v>122</v>
      </c>
      <c r="D117" s="24">
        <f>C5</f>
        <v>365917</v>
      </c>
    </row>
    <row r="119" spans="2:4" x14ac:dyDescent="0.3">
      <c r="D119" s="24">
        <f>D115+D117</f>
        <v>16126002</v>
      </c>
    </row>
    <row r="121" spans="2:4" x14ac:dyDescent="0.3">
      <c r="C121" s="24">
        <f>C113-C116</f>
        <v>1</v>
      </c>
      <c r="D121" s="24">
        <f>D119-D113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5"/>
  <sheetViews>
    <sheetView workbookViewId="0">
      <selection activeCell="G1" sqref="G1:H1048576"/>
    </sheetView>
  </sheetViews>
  <sheetFormatPr defaultRowHeight="14.4" x14ac:dyDescent="0.3"/>
  <cols>
    <col min="2" max="2" width="46.44140625" customWidth="1"/>
    <col min="3" max="15" width="18.21875" customWidth="1"/>
  </cols>
  <sheetData>
    <row r="1" spans="1:8" ht="15" thickBot="1" x14ac:dyDescent="0.35">
      <c r="A1" s="8">
        <v>2020</v>
      </c>
    </row>
    <row r="2" spans="1:8" ht="15" thickBot="1" x14ac:dyDescent="0.35">
      <c r="A2" s="1" t="s">
        <v>78</v>
      </c>
      <c r="B2" s="2" t="s">
        <v>79</v>
      </c>
      <c r="C2" s="3" t="s">
        <v>2</v>
      </c>
      <c r="D2" s="3" t="s">
        <v>3</v>
      </c>
      <c r="E2" s="3" t="s">
        <v>87</v>
      </c>
      <c r="F2" s="3" t="s">
        <v>88</v>
      </c>
      <c r="G2" s="3" t="s">
        <v>4</v>
      </c>
      <c r="H2" s="3" t="s">
        <v>5</v>
      </c>
    </row>
    <row r="3" spans="1:8" ht="15" thickBot="1" x14ac:dyDescent="0.35">
      <c r="A3" s="4">
        <v>1011</v>
      </c>
      <c r="B3" s="5" t="s">
        <v>80</v>
      </c>
      <c r="C3" s="6">
        <v>0</v>
      </c>
      <c r="D3" s="6">
        <v>0</v>
      </c>
      <c r="E3" s="7">
        <v>147840</v>
      </c>
      <c r="F3" s="7">
        <v>147840</v>
      </c>
      <c r="G3" s="6">
        <v>0</v>
      </c>
      <c r="H3" s="6">
        <v>0</v>
      </c>
    </row>
    <row r="4" spans="1:8" ht="15" thickBot="1" x14ac:dyDescent="0.35">
      <c r="A4" s="4">
        <v>1012</v>
      </c>
      <c r="B4" s="5" t="s">
        <v>6</v>
      </c>
      <c r="C4" s="6">
        <v>0</v>
      </c>
      <c r="D4" s="6">
        <v>0</v>
      </c>
      <c r="E4" s="6">
        <v>0</v>
      </c>
      <c r="F4" s="7">
        <v>147840</v>
      </c>
      <c r="G4" s="6">
        <v>0</v>
      </c>
      <c r="H4" s="7">
        <v>147840</v>
      </c>
    </row>
    <row r="5" spans="1:8" ht="15" thickBot="1" x14ac:dyDescent="0.35">
      <c r="A5" s="4">
        <v>121</v>
      </c>
      <c r="B5" s="5" t="s">
        <v>8</v>
      </c>
      <c r="C5" s="6">
        <v>0</v>
      </c>
      <c r="D5" s="6">
        <v>0</v>
      </c>
      <c r="E5" s="7">
        <v>1511744</v>
      </c>
      <c r="F5" s="7">
        <v>1145827</v>
      </c>
      <c r="G5" s="7">
        <v>365917</v>
      </c>
      <c r="H5" s="6">
        <v>0</v>
      </c>
    </row>
    <row r="6" spans="1:8" ht="15" thickBot="1" x14ac:dyDescent="0.35">
      <c r="A6" s="4">
        <v>201</v>
      </c>
      <c r="B6" s="5" t="s">
        <v>9</v>
      </c>
      <c r="C6" s="6">
        <v>0</v>
      </c>
      <c r="D6" s="6">
        <v>0</v>
      </c>
      <c r="E6" s="7">
        <v>5163</v>
      </c>
      <c r="F6" s="6">
        <v>0</v>
      </c>
      <c r="G6" s="7">
        <v>5163</v>
      </c>
      <c r="H6" s="6">
        <v>0</v>
      </c>
    </row>
    <row r="7" spans="1:8" ht="15" thickBot="1" x14ac:dyDescent="0.35">
      <c r="A7" s="4">
        <v>2678</v>
      </c>
      <c r="B7" s="5" t="s">
        <v>11</v>
      </c>
      <c r="C7" s="6">
        <v>0</v>
      </c>
      <c r="D7" s="6">
        <v>0</v>
      </c>
      <c r="E7" s="7">
        <v>7038</v>
      </c>
      <c r="F7" s="6">
        <v>0</v>
      </c>
      <c r="G7" s="7">
        <v>7038</v>
      </c>
      <c r="H7" s="6">
        <v>0</v>
      </c>
    </row>
    <row r="8" spans="1:8" ht="15" thickBot="1" x14ac:dyDescent="0.35">
      <c r="A8" s="4">
        <v>2801</v>
      </c>
      <c r="B8" s="5" t="s">
        <v>12</v>
      </c>
      <c r="C8" s="6">
        <v>0</v>
      </c>
      <c r="D8" s="6">
        <v>0</v>
      </c>
      <c r="E8" s="6">
        <v>0</v>
      </c>
      <c r="F8" s="7">
        <v>1721</v>
      </c>
      <c r="G8" s="6">
        <v>0</v>
      </c>
      <c r="H8" s="7">
        <v>1721</v>
      </c>
    </row>
    <row r="9" spans="1:8" ht="15" thickBot="1" x14ac:dyDescent="0.35">
      <c r="A9" s="4">
        <v>303</v>
      </c>
      <c r="B9" s="5" t="s">
        <v>16</v>
      </c>
      <c r="C9" s="6">
        <v>0</v>
      </c>
      <c r="D9" s="6">
        <v>0</v>
      </c>
      <c r="E9" s="7">
        <v>14469</v>
      </c>
      <c r="F9" s="7">
        <v>14469</v>
      </c>
      <c r="G9" s="6">
        <v>0</v>
      </c>
      <c r="H9" s="6">
        <v>0</v>
      </c>
    </row>
    <row r="10" spans="1:8" ht="15" thickBot="1" x14ac:dyDescent="0.35">
      <c r="A10" s="4">
        <v>327</v>
      </c>
      <c r="B10" s="5" t="s">
        <v>17</v>
      </c>
      <c r="C10" s="6">
        <v>0</v>
      </c>
      <c r="D10" s="6">
        <v>0</v>
      </c>
      <c r="E10" s="7">
        <v>896302</v>
      </c>
      <c r="F10" s="7">
        <v>896302</v>
      </c>
      <c r="G10" s="6">
        <v>0</v>
      </c>
      <c r="H10" s="6">
        <v>0</v>
      </c>
    </row>
    <row r="11" spans="1:8" ht="15" thickBot="1" x14ac:dyDescent="0.35">
      <c r="A11" s="4">
        <v>401</v>
      </c>
      <c r="B11" s="5" t="s">
        <v>19</v>
      </c>
      <c r="C11" s="6">
        <v>0</v>
      </c>
      <c r="D11" s="6">
        <v>0</v>
      </c>
      <c r="E11" s="7">
        <v>981996</v>
      </c>
      <c r="F11" s="7">
        <v>1242734</v>
      </c>
      <c r="G11" s="6">
        <v>0</v>
      </c>
      <c r="H11" s="7">
        <v>260738</v>
      </c>
    </row>
    <row r="12" spans="1:8" ht="15" thickBot="1" x14ac:dyDescent="0.35">
      <c r="A12" s="4">
        <v>408</v>
      </c>
      <c r="B12" s="5" t="s">
        <v>20</v>
      </c>
      <c r="C12" s="6">
        <v>0</v>
      </c>
      <c r="D12" s="6">
        <v>0</v>
      </c>
      <c r="E12" s="6">
        <v>0</v>
      </c>
      <c r="F12" s="7">
        <v>222321</v>
      </c>
      <c r="G12" s="6">
        <v>0</v>
      </c>
      <c r="H12" s="7">
        <v>222321</v>
      </c>
    </row>
    <row r="13" spans="1:8" ht="15" thickBot="1" x14ac:dyDescent="0.35">
      <c r="A13" s="4">
        <v>4091</v>
      </c>
      <c r="B13" s="5" t="s">
        <v>81</v>
      </c>
      <c r="C13" s="6">
        <v>0</v>
      </c>
      <c r="D13" s="6">
        <v>0</v>
      </c>
      <c r="E13" s="7">
        <v>292115</v>
      </c>
      <c r="F13" s="7">
        <v>290775</v>
      </c>
      <c r="G13" s="7">
        <v>1339</v>
      </c>
      <c r="H13" s="6">
        <v>0</v>
      </c>
    </row>
    <row r="14" spans="1:8" ht="15" thickBot="1" x14ac:dyDescent="0.35">
      <c r="A14" s="4">
        <v>4092</v>
      </c>
      <c r="B14" s="5" t="s">
        <v>82</v>
      </c>
      <c r="C14" s="6">
        <v>0</v>
      </c>
      <c r="D14" s="6">
        <v>0</v>
      </c>
      <c r="E14" s="7">
        <v>60900</v>
      </c>
      <c r="F14" s="7">
        <v>1485</v>
      </c>
      <c r="G14" s="7">
        <v>59415</v>
      </c>
      <c r="H14" s="6">
        <v>0</v>
      </c>
    </row>
    <row r="15" spans="1:8" ht="15" thickBot="1" x14ac:dyDescent="0.35">
      <c r="A15" s="4">
        <v>4111</v>
      </c>
      <c r="B15" s="5" t="s">
        <v>23</v>
      </c>
      <c r="C15" s="6">
        <v>0</v>
      </c>
      <c r="D15" s="6">
        <v>0</v>
      </c>
      <c r="E15" s="7">
        <v>1506101</v>
      </c>
      <c r="F15" s="7">
        <v>1423478</v>
      </c>
      <c r="G15" s="7">
        <v>82623</v>
      </c>
      <c r="H15" s="6">
        <v>0</v>
      </c>
    </row>
    <row r="16" spans="1:8" ht="15" thickBot="1" x14ac:dyDescent="0.35">
      <c r="A16" s="4">
        <v>419</v>
      </c>
      <c r="B16" s="5" t="s">
        <v>24</v>
      </c>
      <c r="C16" s="6">
        <v>0</v>
      </c>
      <c r="D16" s="6">
        <v>0</v>
      </c>
      <c r="E16" s="6">
        <v>0</v>
      </c>
      <c r="F16" s="7">
        <v>78195</v>
      </c>
      <c r="G16" s="6">
        <v>0</v>
      </c>
      <c r="H16" s="7">
        <v>78195</v>
      </c>
    </row>
    <row r="17" spans="1:8" ht="15" thickBot="1" x14ac:dyDescent="0.35">
      <c r="A17" s="4">
        <v>421</v>
      </c>
      <c r="B17" s="5" t="s">
        <v>25</v>
      </c>
      <c r="C17" s="6">
        <v>0</v>
      </c>
      <c r="D17" s="6">
        <v>0</v>
      </c>
      <c r="E17" s="7">
        <v>80164</v>
      </c>
      <c r="F17" s="7">
        <v>80246</v>
      </c>
      <c r="G17" s="6">
        <v>0</v>
      </c>
      <c r="H17" s="6">
        <v>83</v>
      </c>
    </row>
    <row r="18" spans="1:8" ht="15" thickBot="1" x14ac:dyDescent="0.35">
      <c r="A18" s="4">
        <v>4315</v>
      </c>
      <c r="B18" s="5" t="s">
        <v>26</v>
      </c>
      <c r="C18" s="6">
        <v>0</v>
      </c>
      <c r="D18" s="6">
        <v>0</v>
      </c>
      <c r="E18" s="6">
        <v>62746</v>
      </c>
      <c r="F18" s="6">
        <v>71089</v>
      </c>
      <c r="G18" s="6">
        <v>0</v>
      </c>
      <c r="H18" s="6">
        <v>8342</v>
      </c>
    </row>
    <row r="19" spans="1:8" ht="15" thickBot="1" x14ac:dyDescent="0.35">
      <c r="A19" s="4">
        <v>4316</v>
      </c>
      <c r="B19" s="5" t="s">
        <v>27</v>
      </c>
      <c r="C19">
        <v>0</v>
      </c>
      <c r="D19">
        <v>0</v>
      </c>
      <c r="E19">
        <v>27826</v>
      </c>
      <c r="F19">
        <v>31528</v>
      </c>
      <c r="G19">
        <v>0</v>
      </c>
      <c r="H19">
        <v>3703</v>
      </c>
    </row>
    <row r="20" spans="1:8" ht="15" thickBot="1" x14ac:dyDescent="0.35">
      <c r="A20" s="4">
        <v>436</v>
      </c>
      <c r="B20" s="5" t="s">
        <v>89</v>
      </c>
      <c r="C20" s="6">
        <v>0</v>
      </c>
      <c r="D20" s="6">
        <v>0</v>
      </c>
      <c r="E20" s="6">
        <v>521</v>
      </c>
      <c r="F20" s="6">
        <v>601</v>
      </c>
      <c r="G20" s="6">
        <v>0</v>
      </c>
      <c r="H20" s="6">
        <v>79</v>
      </c>
    </row>
    <row r="21" spans="1:8" ht="15" thickBot="1" x14ac:dyDescent="0.35">
      <c r="A21" s="4">
        <v>4418</v>
      </c>
      <c r="B21" s="5" t="s">
        <v>29</v>
      </c>
      <c r="C21" s="6">
        <v>0</v>
      </c>
      <c r="D21" s="6">
        <v>0</v>
      </c>
      <c r="E21" s="6">
        <v>0</v>
      </c>
      <c r="F21" s="7">
        <v>11458</v>
      </c>
      <c r="G21" s="6">
        <v>0</v>
      </c>
      <c r="H21" s="7">
        <v>11458</v>
      </c>
    </row>
    <row r="22" spans="1:8" ht="15" thickBot="1" x14ac:dyDescent="0.35">
      <c r="A22" s="4">
        <v>4423</v>
      </c>
      <c r="B22" s="5" t="s">
        <v>30</v>
      </c>
      <c r="C22" s="6">
        <v>0</v>
      </c>
      <c r="D22" s="6">
        <v>0</v>
      </c>
      <c r="E22" s="7">
        <v>136374</v>
      </c>
      <c r="F22" s="7">
        <v>148432</v>
      </c>
      <c r="G22" s="6">
        <v>0</v>
      </c>
      <c r="H22" s="7">
        <v>12058</v>
      </c>
    </row>
    <row r="23" spans="1:8" ht="15" thickBot="1" x14ac:dyDescent="0.35">
      <c r="A23" s="4">
        <v>4424</v>
      </c>
      <c r="B23" s="5" t="s">
        <v>31</v>
      </c>
      <c r="C23" s="6">
        <v>0</v>
      </c>
      <c r="D23" s="6">
        <v>0</v>
      </c>
      <c r="E23" s="6">
        <v>480</v>
      </c>
      <c r="F23" s="6">
        <v>480</v>
      </c>
      <c r="G23" s="6">
        <v>0</v>
      </c>
      <c r="H23" s="6">
        <v>0</v>
      </c>
    </row>
    <row r="24" spans="1:8" ht="15" thickBot="1" x14ac:dyDescent="0.35">
      <c r="A24" s="4">
        <v>4426</v>
      </c>
      <c r="B24" s="5" t="s">
        <v>32</v>
      </c>
      <c r="C24" s="6">
        <v>0</v>
      </c>
      <c r="D24" s="6">
        <v>0</v>
      </c>
      <c r="E24" s="7">
        <v>179163</v>
      </c>
      <c r="F24" s="7">
        <v>179163</v>
      </c>
      <c r="G24" s="6">
        <v>0</v>
      </c>
      <c r="H24" s="6">
        <v>0</v>
      </c>
    </row>
    <row r="25" spans="1:8" ht="15" thickBot="1" x14ac:dyDescent="0.35">
      <c r="A25" s="4">
        <v>4427</v>
      </c>
      <c r="B25" s="5" t="s">
        <v>33</v>
      </c>
      <c r="C25" s="6">
        <v>0</v>
      </c>
      <c r="D25" s="6">
        <v>0</v>
      </c>
      <c r="E25" s="7">
        <v>325916</v>
      </c>
      <c r="F25" s="7">
        <v>325916</v>
      </c>
      <c r="G25" s="6">
        <v>0</v>
      </c>
      <c r="H25" s="6">
        <v>0</v>
      </c>
    </row>
    <row r="26" spans="1:8" ht="15" thickBot="1" x14ac:dyDescent="0.35">
      <c r="A26" s="4">
        <v>4428</v>
      </c>
      <c r="B26" s="5" t="s">
        <v>34</v>
      </c>
      <c r="C26" s="6">
        <v>0</v>
      </c>
      <c r="D26" s="6">
        <v>0</v>
      </c>
      <c r="E26" s="7">
        <v>298924</v>
      </c>
      <c r="F26" s="7">
        <v>274912</v>
      </c>
      <c r="G26" s="7">
        <v>24012</v>
      </c>
      <c r="H26" s="6">
        <v>0</v>
      </c>
    </row>
    <row r="27" spans="1:8" ht="15" thickBot="1" x14ac:dyDescent="0.35">
      <c r="A27" s="4">
        <v>444</v>
      </c>
      <c r="B27" s="5" t="s">
        <v>35</v>
      </c>
      <c r="C27" s="6">
        <v>0</v>
      </c>
      <c r="D27" s="6">
        <v>0</v>
      </c>
      <c r="E27" s="7">
        <v>31822</v>
      </c>
      <c r="F27" s="7">
        <v>36066</v>
      </c>
      <c r="G27" s="6">
        <v>0</v>
      </c>
      <c r="H27" s="7">
        <v>4244</v>
      </c>
    </row>
    <row r="28" spans="1:8" ht="15" thickBot="1" x14ac:dyDescent="0.35">
      <c r="A28" s="4">
        <v>4551</v>
      </c>
      <c r="B28" s="5" t="s">
        <v>36</v>
      </c>
      <c r="C28" s="6">
        <v>0</v>
      </c>
      <c r="D28" s="6">
        <v>0</v>
      </c>
      <c r="E28" s="6">
        <v>0</v>
      </c>
      <c r="F28" s="7">
        <v>123321</v>
      </c>
      <c r="G28" s="6">
        <v>0</v>
      </c>
      <c r="H28" s="7">
        <v>123321</v>
      </c>
    </row>
    <row r="29" spans="1:8" ht="15" thickBot="1" x14ac:dyDescent="0.35">
      <c r="A29" s="4">
        <v>456</v>
      </c>
      <c r="B29" s="5" t="s">
        <v>83</v>
      </c>
      <c r="C29" s="6">
        <v>0</v>
      </c>
      <c r="D29" s="6">
        <v>0</v>
      </c>
      <c r="E29" s="7">
        <v>147840</v>
      </c>
      <c r="F29" s="7">
        <v>147840</v>
      </c>
      <c r="G29" s="6">
        <v>0</v>
      </c>
      <c r="H29" s="6">
        <v>0</v>
      </c>
    </row>
    <row r="30" spans="1:8" ht="15" thickBot="1" x14ac:dyDescent="0.35">
      <c r="A30" s="4">
        <v>462</v>
      </c>
      <c r="B30" s="5" t="s">
        <v>38</v>
      </c>
      <c r="C30" s="6">
        <v>0</v>
      </c>
      <c r="D30" s="6">
        <v>0</v>
      </c>
      <c r="E30" s="7">
        <v>64344</v>
      </c>
      <c r="F30" s="7">
        <v>64344</v>
      </c>
      <c r="G30" s="6">
        <v>0</v>
      </c>
      <c r="H30" s="6">
        <v>0</v>
      </c>
    </row>
    <row r="31" spans="1:8" ht="15" thickBot="1" x14ac:dyDescent="0.35">
      <c r="A31" s="4">
        <v>471</v>
      </c>
      <c r="B31" s="5" t="s">
        <v>84</v>
      </c>
      <c r="C31" s="6">
        <v>0</v>
      </c>
      <c r="D31" s="6">
        <v>0</v>
      </c>
      <c r="E31" s="7">
        <v>24222</v>
      </c>
      <c r="F31" s="7">
        <v>24222</v>
      </c>
      <c r="G31" s="6">
        <v>0</v>
      </c>
      <c r="H31" s="6">
        <v>0</v>
      </c>
    </row>
    <row r="32" spans="1:8" ht="15" thickBot="1" x14ac:dyDescent="0.35">
      <c r="A32" s="4">
        <v>472</v>
      </c>
      <c r="B32" s="5" t="s">
        <v>39</v>
      </c>
      <c r="C32" s="6">
        <v>0</v>
      </c>
      <c r="D32" s="6">
        <v>0</v>
      </c>
      <c r="E32" s="7">
        <v>115572</v>
      </c>
      <c r="F32" s="7">
        <v>146859</v>
      </c>
      <c r="G32" s="6">
        <v>0</v>
      </c>
      <c r="H32" s="7">
        <v>31287</v>
      </c>
    </row>
    <row r="33" spans="1:8" ht="15" thickBot="1" x14ac:dyDescent="0.35">
      <c r="A33" s="4">
        <v>5121</v>
      </c>
      <c r="B33" s="5" t="s">
        <v>41</v>
      </c>
      <c r="C33" s="6">
        <v>0</v>
      </c>
      <c r="D33" s="6">
        <v>0</v>
      </c>
      <c r="E33" s="7">
        <v>1782102</v>
      </c>
      <c r="F33" s="7">
        <v>1424148</v>
      </c>
      <c r="G33" s="7">
        <v>357954</v>
      </c>
      <c r="H33" s="6">
        <v>0</v>
      </c>
    </row>
    <row r="34" spans="1:8" ht="15" thickBot="1" x14ac:dyDescent="0.35">
      <c r="A34" s="4">
        <v>5124</v>
      </c>
      <c r="B34" s="5" t="s">
        <v>42</v>
      </c>
      <c r="C34" s="6">
        <v>0</v>
      </c>
      <c r="D34" s="6">
        <v>0</v>
      </c>
      <c r="E34" s="7">
        <v>584732</v>
      </c>
      <c r="F34" s="7">
        <v>582867</v>
      </c>
      <c r="G34" s="7">
        <v>1865</v>
      </c>
      <c r="H34" s="6">
        <v>0</v>
      </c>
    </row>
    <row r="35" spans="1:8" ht="15" thickBot="1" x14ac:dyDescent="0.35">
      <c r="A35" s="4">
        <v>5311</v>
      </c>
      <c r="B35" s="5" t="s">
        <v>43</v>
      </c>
      <c r="C35" s="6">
        <v>0</v>
      </c>
      <c r="D35" s="6">
        <v>0</v>
      </c>
      <c r="E35" s="7">
        <v>22803</v>
      </c>
      <c r="F35" s="7">
        <v>22739</v>
      </c>
      <c r="G35" s="6">
        <v>64</v>
      </c>
      <c r="H35" s="6">
        <v>0</v>
      </c>
    </row>
    <row r="36" spans="1:8" ht="15" thickBot="1" x14ac:dyDescent="0.35">
      <c r="A36" s="4">
        <v>581</v>
      </c>
      <c r="B36" s="5" t="s">
        <v>45</v>
      </c>
      <c r="C36" s="6">
        <v>0</v>
      </c>
      <c r="D36" s="6">
        <v>0</v>
      </c>
      <c r="E36" s="7">
        <v>694991</v>
      </c>
      <c r="F36" s="7">
        <v>694991</v>
      </c>
      <c r="G36" s="6">
        <v>0</v>
      </c>
      <c r="H36" s="6">
        <v>0</v>
      </c>
    </row>
    <row r="37" spans="1:8" ht="15" thickBot="1" x14ac:dyDescent="0.35">
      <c r="A37" s="4">
        <v>6022</v>
      </c>
      <c r="B37" s="5" t="s">
        <v>47</v>
      </c>
      <c r="C37" s="6">
        <v>0</v>
      </c>
      <c r="D37" s="6">
        <v>0</v>
      </c>
      <c r="E37" s="7">
        <v>14098</v>
      </c>
      <c r="F37" s="7">
        <v>14098</v>
      </c>
      <c r="G37" s="6">
        <v>0</v>
      </c>
      <c r="H37" s="6">
        <v>0</v>
      </c>
    </row>
    <row r="38" spans="1:8" ht="15" thickBot="1" x14ac:dyDescent="0.35">
      <c r="A38" s="4">
        <v>603</v>
      </c>
      <c r="B38" s="5" t="s">
        <v>50</v>
      </c>
      <c r="C38" s="6">
        <v>0</v>
      </c>
      <c r="D38" s="6">
        <v>0</v>
      </c>
      <c r="E38" s="7">
        <v>14469</v>
      </c>
      <c r="F38" s="7">
        <v>14469</v>
      </c>
      <c r="G38" s="6">
        <v>0</v>
      </c>
      <c r="H38" s="6">
        <v>0</v>
      </c>
    </row>
    <row r="39" spans="1:8" ht="15" thickBot="1" x14ac:dyDescent="0.35">
      <c r="A39" s="4">
        <v>604</v>
      </c>
      <c r="B39" s="5" t="s">
        <v>51</v>
      </c>
      <c r="C39" s="6">
        <v>0</v>
      </c>
      <c r="D39" s="6">
        <v>0</v>
      </c>
      <c r="E39" s="7">
        <v>2943</v>
      </c>
      <c r="F39" s="7">
        <v>2943</v>
      </c>
      <c r="G39" s="6">
        <v>0</v>
      </c>
      <c r="H39" s="6">
        <v>0</v>
      </c>
    </row>
    <row r="40" spans="1:8" ht="15" thickBot="1" x14ac:dyDescent="0.35">
      <c r="A40" s="4">
        <v>605</v>
      </c>
      <c r="B40" s="5" t="s">
        <v>52</v>
      </c>
      <c r="C40" s="6">
        <v>0</v>
      </c>
      <c r="D40" s="6">
        <v>0</v>
      </c>
      <c r="E40" s="7">
        <v>4639</v>
      </c>
      <c r="F40" s="7">
        <v>4639</v>
      </c>
      <c r="G40" s="6">
        <v>0</v>
      </c>
      <c r="H40" s="6">
        <v>0</v>
      </c>
    </row>
    <row r="41" spans="1:8" ht="15" thickBot="1" x14ac:dyDescent="0.35">
      <c r="A41" s="4">
        <v>607</v>
      </c>
      <c r="B41" s="5" t="s">
        <v>53</v>
      </c>
      <c r="C41" s="6">
        <v>0</v>
      </c>
      <c r="D41" s="6">
        <v>0</v>
      </c>
      <c r="E41" s="7">
        <v>896302</v>
      </c>
      <c r="F41" s="7">
        <v>896302</v>
      </c>
      <c r="G41" s="6">
        <v>0</v>
      </c>
      <c r="H41" s="6">
        <v>0</v>
      </c>
    </row>
    <row r="42" spans="1:8" ht="15" thickBot="1" x14ac:dyDescent="0.35">
      <c r="A42" s="4">
        <v>611</v>
      </c>
      <c r="B42" s="5" t="s">
        <v>54</v>
      </c>
      <c r="C42" s="6">
        <v>0</v>
      </c>
      <c r="D42" s="6">
        <v>0</v>
      </c>
      <c r="E42" s="7">
        <v>4057</v>
      </c>
      <c r="F42" s="7">
        <v>4057</v>
      </c>
      <c r="G42" s="6">
        <v>0</v>
      </c>
      <c r="H42" s="6">
        <v>0</v>
      </c>
    </row>
    <row r="43" spans="1:8" ht="15" thickBot="1" x14ac:dyDescent="0.35">
      <c r="A43" s="4">
        <v>612</v>
      </c>
      <c r="B43" s="5" t="s">
        <v>55</v>
      </c>
      <c r="C43" s="6">
        <v>0</v>
      </c>
      <c r="D43" s="6">
        <v>0</v>
      </c>
      <c r="E43" s="7">
        <v>49268</v>
      </c>
      <c r="F43" s="7">
        <v>49268</v>
      </c>
      <c r="G43" s="6">
        <v>0</v>
      </c>
      <c r="H43" s="6">
        <v>0</v>
      </c>
    </row>
    <row r="44" spans="1:8" ht="15" thickBot="1" x14ac:dyDescent="0.35">
      <c r="A44" s="4">
        <v>621</v>
      </c>
      <c r="B44" s="5" t="s">
        <v>56</v>
      </c>
      <c r="C44" s="6">
        <v>0</v>
      </c>
      <c r="D44" s="6">
        <v>0</v>
      </c>
      <c r="E44" s="7">
        <v>189433</v>
      </c>
      <c r="F44" s="7">
        <v>189433</v>
      </c>
      <c r="G44" s="6">
        <v>0</v>
      </c>
      <c r="H44" s="6">
        <v>0</v>
      </c>
    </row>
    <row r="45" spans="1:8" ht="15" thickBot="1" x14ac:dyDescent="0.35">
      <c r="A45" s="4">
        <v>622</v>
      </c>
      <c r="B45" s="5" t="s">
        <v>85</v>
      </c>
      <c r="C45" s="6">
        <v>0</v>
      </c>
      <c r="D45" s="6">
        <v>0</v>
      </c>
      <c r="E45" s="6">
        <v>594</v>
      </c>
      <c r="F45" s="6">
        <v>594</v>
      </c>
      <c r="G45" s="6">
        <v>0</v>
      </c>
      <c r="H45" s="6">
        <v>0</v>
      </c>
    </row>
    <row r="46" spans="1:8" ht="15" thickBot="1" x14ac:dyDescent="0.35">
      <c r="A46" s="4">
        <v>623</v>
      </c>
      <c r="B46" s="5" t="s">
        <v>57</v>
      </c>
      <c r="C46" s="6">
        <v>0</v>
      </c>
      <c r="D46" s="6">
        <v>0</v>
      </c>
      <c r="E46" s="7">
        <v>8835</v>
      </c>
      <c r="F46" s="7">
        <v>8835</v>
      </c>
      <c r="G46" s="6">
        <v>0</v>
      </c>
      <c r="H46" s="6">
        <v>0</v>
      </c>
    </row>
    <row r="47" spans="1:8" ht="15" thickBot="1" x14ac:dyDescent="0.35">
      <c r="A47" s="4">
        <v>625</v>
      </c>
      <c r="B47" s="5" t="s">
        <v>59</v>
      </c>
      <c r="C47" s="6">
        <v>0</v>
      </c>
      <c r="D47" s="6">
        <v>0</v>
      </c>
      <c r="E47" s="7">
        <v>1302</v>
      </c>
      <c r="F47" s="7">
        <v>1302</v>
      </c>
      <c r="G47" s="6">
        <v>0</v>
      </c>
      <c r="H47" s="6">
        <v>0</v>
      </c>
    </row>
    <row r="48" spans="1:8" ht="15" thickBot="1" x14ac:dyDescent="0.35">
      <c r="A48" s="4">
        <v>626</v>
      </c>
      <c r="B48" s="5" t="s">
        <v>60</v>
      </c>
      <c r="C48" s="6">
        <v>0</v>
      </c>
      <c r="D48" s="6">
        <v>0</v>
      </c>
      <c r="E48" s="7">
        <v>9242</v>
      </c>
      <c r="F48" s="7">
        <v>9242</v>
      </c>
      <c r="G48" s="6">
        <v>0</v>
      </c>
      <c r="H48" s="6">
        <v>0</v>
      </c>
    </row>
    <row r="49" spans="1:8" ht="15" thickBot="1" x14ac:dyDescent="0.35">
      <c r="A49" s="4">
        <v>627</v>
      </c>
      <c r="B49" s="5" t="s">
        <v>61</v>
      </c>
      <c r="C49" s="6">
        <v>0</v>
      </c>
      <c r="D49" s="6">
        <v>0</v>
      </c>
      <c r="E49" s="7">
        <v>4797</v>
      </c>
      <c r="F49" s="7">
        <v>4797</v>
      </c>
      <c r="G49" s="6">
        <v>0</v>
      </c>
      <c r="H49" s="6">
        <v>0</v>
      </c>
    </row>
    <row r="50" spans="1:8" ht="15" thickBot="1" x14ac:dyDescent="0.35">
      <c r="A50" s="4">
        <v>628</v>
      </c>
      <c r="B50" s="5" t="s">
        <v>62</v>
      </c>
      <c r="C50" s="6">
        <v>0</v>
      </c>
      <c r="D50" s="6">
        <v>0</v>
      </c>
      <c r="E50" s="7">
        <v>147572</v>
      </c>
      <c r="F50" s="7">
        <v>147572</v>
      </c>
      <c r="G50" s="6">
        <v>0</v>
      </c>
      <c r="H50" s="6">
        <v>0</v>
      </c>
    </row>
    <row r="51" spans="1:8" ht="15" thickBot="1" x14ac:dyDescent="0.35">
      <c r="A51" s="4">
        <v>641</v>
      </c>
      <c r="B51" s="5" t="s">
        <v>64</v>
      </c>
      <c r="C51">
        <v>0</v>
      </c>
      <c r="D51">
        <v>0</v>
      </c>
      <c r="E51">
        <v>139309</v>
      </c>
      <c r="F51">
        <v>139309</v>
      </c>
      <c r="G51">
        <v>0</v>
      </c>
      <c r="H51">
        <v>0</v>
      </c>
    </row>
    <row r="52" spans="1:8" ht="15" thickBot="1" x14ac:dyDescent="0.35">
      <c r="A52" s="4">
        <v>646</v>
      </c>
      <c r="B52" s="5" t="s">
        <v>90</v>
      </c>
      <c r="C52" s="6">
        <v>0</v>
      </c>
      <c r="D52" s="6">
        <v>0</v>
      </c>
      <c r="E52" s="6">
        <v>601</v>
      </c>
      <c r="F52" s="6">
        <v>601</v>
      </c>
      <c r="G52" s="6">
        <v>0</v>
      </c>
      <c r="H52" s="6">
        <v>0</v>
      </c>
    </row>
    <row r="53" spans="1:8" ht="15" thickBot="1" x14ac:dyDescent="0.35">
      <c r="A53" s="4">
        <v>6581</v>
      </c>
      <c r="B53" s="5" t="s">
        <v>65</v>
      </c>
      <c r="C53" s="6">
        <v>0</v>
      </c>
      <c r="D53" s="6">
        <v>0</v>
      </c>
      <c r="E53" s="7">
        <v>1650</v>
      </c>
      <c r="F53" s="7">
        <v>1650</v>
      </c>
      <c r="G53" s="6">
        <v>0</v>
      </c>
      <c r="H53" s="6">
        <v>0</v>
      </c>
    </row>
    <row r="54" spans="1:8" ht="15" thickBot="1" x14ac:dyDescent="0.35">
      <c r="A54" s="4">
        <v>6588</v>
      </c>
      <c r="B54" s="5" t="s">
        <v>66</v>
      </c>
      <c r="C54" s="6">
        <v>0</v>
      </c>
      <c r="D54" s="6">
        <v>0</v>
      </c>
      <c r="E54" s="6">
        <v>1</v>
      </c>
      <c r="F54" s="6">
        <v>1</v>
      </c>
      <c r="G54" s="6">
        <v>0</v>
      </c>
      <c r="H54" s="6">
        <v>0</v>
      </c>
    </row>
    <row r="55" spans="1:8" ht="15" thickBot="1" x14ac:dyDescent="0.35">
      <c r="A55" s="4">
        <v>6651</v>
      </c>
      <c r="B55" s="5" t="s">
        <v>67</v>
      </c>
      <c r="C55" s="6">
        <v>0</v>
      </c>
      <c r="D55" s="6">
        <v>0</v>
      </c>
      <c r="E55" s="7">
        <v>9449</v>
      </c>
      <c r="F55" s="7">
        <v>9449</v>
      </c>
      <c r="G55" s="6">
        <v>0</v>
      </c>
      <c r="H55" s="6">
        <v>0</v>
      </c>
    </row>
    <row r="56" spans="1:8" ht="15" thickBot="1" x14ac:dyDescent="0.35">
      <c r="A56" s="4">
        <v>666</v>
      </c>
      <c r="B56" s="5" t="s">
        <v>86</v>
      </c>
      <c r="C56" s="6">
        <v>0</v>
      </c>
      <c r="D56" s="6">
        <v>0</v>
      </c>
      <c r="E56" s="6">
        <v>3</v>
      </c>
      <c r="F56" s="6">
        <v>3</v>
      </c>
      <c r="G56" s="6">
        <v>0</v>
      </c>
      <c r="H56" s="6">
        <v>0</v>
      </c>
    </row>
    <row r="57" spans="1:8" ht="15" thickBot="1" x14ac:dyDescent="0.35">
      <c r="A57" s="4">
        <v>6811</v>
      </c>
      <c r="B57" s="5" t="s">
        <v>68</v>
      </c>
      <c r="C57" s="6">
        <v>0</v>
      </c>
      <c r="D57" s="6">
        <v>0</v>
      </c>
      <c r="E57" s="7">
        <v>1721</v>
      </c>
      <c r="F57" s="7">
        <v>1721</v>
      </c>
      <c r="G57" s="6">
        <v>0</v>
      </c>
      <c r="H57" s="6">
        <v>0</v>
      </c>
    </row>
    <row r="58" spans="1:8" ht="15" thickBot="1" x14ac:dyDescent="0.35">
      <c r="A58" s="4">
        <v>698</v>
      </c>
      <c r="B58" s="5" t="s">
        <v>70</v>
      </c>
      <c r="C58" s="6">
        <v>0</v>
      </c>
      <c r="D58" s="6">
        <v>0</v>
      </c>
      <c r="E58" s="7">
        <v>11458</v>
      </c>
      <c r="F58" s="7">
        <v>11458</v>
      </c>
      <c r="G58" s="6">
        <v>0</v>
      </c>
      <c r="H58" s="6">
        <v>0</v>
      </c>
    </row>
    <row r="59" spans="1:8" ht="15" thickBot="1" x14ac:dyDescent="0.35">
      <c r="A59" s="4">
        <v>707</v>
      </c>
      <c r="B59" s="5" t="s">
        <v>72</v>
      </c>
      <c r="C59" s="6">
        <v>0</v>
      </c>
      <c r="D59" s="6">
        <v>0</v>
      </c>
      <c r="E59" s="7">
        <v>1145601</v>
      </c>
      <c r="F59" s="7">
        <v>1145601</v>
      </c>
      <c r="G59" s="6">
        <v>0</v>
      </c>
      <c r="H59" s="6">
        <v>0</v>
      </c>
    </row>
    <row r="60" spans="1:8" ht="15" thickBot="1" x14ac:dyDescent="0.35">
      <c r="A60" s="4">
        <v>7588</v>
      </c>
      <c r="B60" s="5" t="s">
        <v>75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</row>
    <row r="61" spans="1:8" ht="15" thickBot="1" x14ac:dyDescent="0.35">
      <c r="A61" s="4">
        <v>7651</v>
      </c>
      <c r="B61" s="5" t="s">
        <v>76</v>
      </c>
      <c r="C61" s="6">
        <v>0</v>
      </c>
      <c r="D61" s="6">
        <v>0</v>
      </c>
      <c r="E61" s="6">
        <v>219</v>
      </c>
      <c r="F61" s="6">
        <v>219</v>
      </c>
      <c r="G61" s="6">
        <v>0</v>
      </c>
      <c r="H61" s="6">
        <v>0</v>
      </c>
    </row>
    <row r="62" spans="1:8" ht="15" thickBot="1" x14ac:dyDescent="0.35">
      <c r="A62" s="4">
        <v>766</v>
      </c>
      <c r="B62" s="5" t="s">
        <v>77</v>
      </c>
      <c r="C62" s="6">
        <v>0</v>
      </c>
      <c r="D62" s="6">
        <v>0</v>
      </c>
      <c r="E62" s="6">
        <v>7</v>
      </c>
      <c r="F62" s="6">
        <v>7</v>
      </c>
      <c r="G62" s="6">
        <v>0</v>
      </c>
      <c r="H62" s="6">
        <v>0</v>
      </c>
    </row>
    <row r="63" spans="1:8" ht="15" thickBot="1" x14ac:dyDescent="0.35">
      <c r="C63">
        <f t="shared" ref="C63:H63" si="0">SUM(C3:C62)</f>
        <v>0</v>
      </c>
      <c r="D63">
        <f t="shared" si="0"/>
        <v>0</v>
      </c>
      <c r="E63" s="7">
        <f t="shared" si="0"/>
        <v>12661780</v>
      </c>
      <c r="F63" s="7">
        <f t="shared" si="0"/>
        <v>12661779</v>
      </c>
      <c r="G63" s="7">
        <f t="shared" si="0"/>
        <v>905390</v>
      </c>
      <c r="H63" s="7">
        <f t="shared" si="0"/>
        <v>905390</v>
      </c>
    </row>
    <row r="65" spans="3:3" x14ac:dyDescent="0.3">
      <c r="C65">
        <f>SUM(C3:C62)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2020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Mirela Paunescu</dc:creator>
  <cp:lastModifiedBy>Mirela</cp:lastModifiedBy>
  <dcterms:created xsi:type="dcterms:W3CDTF">2020-09-10T10:17:40Z</dcterms:created>
  <dcterms:modified xsi:type="dcterms:W3CDTF">2025-09-16T15:06:52Z</dcterms:modified>
</cp:coreProperties>
</file>