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tables/table3.xml" ContentType="application/vnd.openxmlformats-officedocument.spreadsheetml.table+xml"/>
  <Override PartName="/xl/tables/table4.xml" ContentType="application/vnd.openxmlformats-officedocument.spreadsheetml.table+xml"/>
  <Override PartName="/xl/comments2.xml" ContentType="application/vnd.openxmlformats-officedocument.spreadsheetml.comments+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omments3.xml" ContentType="application/vnd.openxmlformats-officedocument.spreadsheetml.comments+xml"/>
  <Override PartName="/xl/tables/table9.xml" ContentType="application/vnd.openxmlformats-officedocument.spreadsheetml.table+xml"/>
  <Override PartName="/xl/comments4.xml" ContentType="application/vnd.openxmlformats-officedocument.spreadsheetml.comments+xml"/>
  <Override PartName="/xl/tables/table10.xml" ContentType="application/vnd.openxmlformats-officedocument.spreadsheetml.table+xml"/>
  <Override PartName="/xl/comments5.xml" ContentType="application/vnd.openxmlformats-officedocument.spreadsheetml.comments+xml"/>
  <Override PartName="/xl/tables/table11.xml" ContentType="application/vnd.openxmlformats-officedocument.spreadsheetml.table+xml"/>
  <Override PartName="/xl/comments6.xml" ContentType="application/vnd.openxmlformats-officedocument.spreadsheetml.comments+xml"/>
  <Override PartName="/xl/drawings/drawing1.xml" ContentType="application/vnd.openxmlformats-officedocument.drawing+xml"/>
  <Override PartName="/xl/tables/table12.xml" ContentType="application/vnd.openxmlformats-officedocument.spreadsheetml.table+xml"/>
  <Override PartName="/xl/comments7.xml" ContentType="application/vnd.openxmlformats-officedocument.spreadsheetml.comments+xml"/>
  <Override PartName="/xl/tables/table13.xml" ContentType="application/vnd.openxmlformats-officedocument.spreadsheetml.table+xml"/>
  <Override PartName="/xl/comments8.xml" ContentType="application/vnd.openxmlformats-officedocument.spreadsheetml.comments+xml"/>
  <Override PartName="/xl/tables/table14.xml" ContentType="application/vnd.openxmlformats-officedocument.spreadsheetml.table+xml"/>
  <Override PartName="/xl/comments9.xml" ContentType="application/vnd.openxmlformats-officedocument.spreadsheetml.comments+xml"/>
  <Override PartName="/xl/tables/table15.xml" ContentType="application/vnd.openxmlformats-officedocument.spreadsheetml.table+xml"/>
  <Override PartName="/xl/comments10.xml" ContentType="application/vnd.openxmlformats-officedocument.spreadsheetml.comments+xml"/>
  <Override PartName="/xl/drawings/drawing2.xml" ContentType="application/vnd.openxmlformats-officedocument.drawing+xml"/>
  <Override PartName="/xl/tables/table16.xml" ContentType="application/vnd.openxmlformats-officedocument.spreadsheetml.table+xml"/>
  <Override PartName="/xl/comments11.xml" ContentType="application/vnd.openxmlformats-officedocument.spreadsheetml.comments+xml"/>
  <Override PartName="/xl/tables/table17.xml" ContentType="application/vnd.openxmlformats-officedocument.spreadsheetml.table+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tables/table18.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mc:AlternateContent xmlns:mc="http://schemas.openxmlformats.org/markup-compatibility/2006">
    <mc:Choice Requires="x15">
      <x15ac:absPath xmlns:x15ac="http://schemas.microsoft.com/office/spreadsheetml/2010/11/ac" url="C:\Users\Dell\Desktop\saft\STAGIARI\"/>
    </mc:Choice>
  </mc:AlternateContent>
  <xr:revisionPtr revIDLastSave="0" documentId="13_ncr:1_{C3D87ADC-69B3-48C0-B1E7-47C33889CA37}" xr6:coauthVersionLast="47" xr6:coauthVersionMax="47" xr10:uidLastSave="{00000000-0000-0000-0000-000000000000}"/>
  <bookViews>
    <workbookView xWindow="732" yWindow="636" windowWidth="21648" windowHeight="11604" tabRatio="834" xr2:uid="{00000000-000D-0000-FFFF-FFFF00000000}"/>
  </bookViews>
  <sheets>
    <sheet name="D406" sheetId="3" r:id="rId1"/>
    <sheet name="1" sheetId="32" r:id="rId2"/>
    <sheet name="2.1" sheetId="4" r:id="rId3"/>
    <sheet name="2.3" sheetId="5" r:id="rId4"/>
    <sheet name="2.4" sheetId="6" r:id="rId5"/>
    <sheet name="2.5" sheetId="7" r:id="rId6"/>
    <sheet name="2.6" sheetId="8" r:id="rId7"/>
    <sheet name="2.7" sheetId="9" r:id="rId8"/>
    <sheet name="2.8" sheetId="10" r:id="rId9"/>
    <sheet name="2.9" sheetId="11" r:id="rId10"/>
    <sheet name="2.10" sheetId="12" r:id="rId11"/>
    <sheet name="2.11" sheetId="13" r:id="rId12"/>
    <sheet name="2.12" sheetId="14" r:id="rId13"/>
    <sheet name="3" sheetId="15" r:id="rId14"/>
    <sheet name="4.1" sheetId="16" r:id="rId15"/>
    <sheet name="4.2" sheetId="17" r:id="rId16"/>
    <sheet name="4.3" sheetId="18" r:id="rId17"/>
    <sheet name="4.4" sheetId="19" r:id="rId18"/>
    <sheet name="4.5" sheetId="20" r:id="rId19"/>
    <sheet name="GLOBAL - VALORIC" sheetId="21" r:id="rId20"/>
    <sheet name="PRO RATA" sheetId="31" r:id="rId21"/>
    <sheet name="TVA" sheetId="24" r:id="rId22"/>
    <sheet name="WHT" sheetId="29" r:id="rId23"/>
    <sheet name="D300" sheetId="26" r:id="rId24"/>
    <sheet name="xlsSAFT" sheetId="25" r:id="rId25"/>
    <sheet name="Sheet1" sheetId="30" r:id="rId26"/>
  </sheets>
  <definedNames>
    <definedName name="_xlnm._FilterDatabase" localSheetId="10" hidden="1">'2.10'!#REF!</definedName>
    <definedName name="_xlnm._FilterDatabase" localSheetId="12" hidden="1">'2.12'!$A$2:$AH$2</definedName>
    <definedName name="_xlnm._FilterDatabase" localSheetId="25" hidden="1">Sheet1!$A$1:$E$350</definedName>
    <definedName name="_xlnm._FilterDatabase" localSheetId="22" hidden="1">WHT!$A$1:$H$116</definedName>
    <definedName name="_xlnm._FilterDatabase" localSheetId="24" hidden="1">xlsSAFT!$A$1:$G$1898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40" i="30" l="1"/>
  <c r="D339" i="30"/>
  <c r="E350" i="30"/>
  <c r="D350" i="30"/>
  <c r="E349" i="30"/>
  <c r="D349" i="30"/>
  <c r="E348" i="30"/>
  <c r="D348" i="30"/>
  <c r="E347" i="30"/>
  <c r="D347" i="30"/>
  <c r="E346" i="30"/>
  <c r="D346" i="30"/>
  <c r="E345" i="30"/>
  <c r="D345" i="30"/>
  <c r="E344" i="30"/>
  <c r="D344" i="30"/>
  <c r="E343" i="30"/>
  <c r="D343" i="30"/>
  <c r="E342" i="30"/>
  <c r="D342" i="30"/>
  <c r="E341" i="30"/>
  <c r="D341" i="30"/>
  <c r="E340" i="30"/>
  <c r="E339" i="30"/>
  <c r="E338" i="30"/>
  <c r="D338" i="30"/>
  <c r="E337" i="30"/>
  <c r="E336" i="30"/>
  <c r="E335" i="30"/>
  <c r="D335" i="30"/>
  <c r="E334" i="30"/>
  <c r="D334" i="30"/>
  <c r="E333" i="30"/>
  <c r="D333" i="30"/>
  <c r="E332" i="30"/>
  <c r="D332" i="30"/>
  <c r="E331" i="30"/>
  <c r="D331" i="30"/>
  <c r="E330" i="30"/>
  <c r="D330" i="30"/>
  <c r="E329" i="30"/>
  <c r="D329" i="30"/>
  <c r="E328" i="30"/>
  <c r="D328" i="30"/>
  <c r="E327" i="30"/>
  <c r="D327" i="30"/>
  <c r="E326" i="30"/>
  <c r="D326" i="30"/>
  <c r="E325" i="30"/>
  <c r="D325" i="30"/>
  <c r="E324" i="30"/>
  <c r="D324" i="30"/>
  <c r="E323" i="30"/>
  <c r="D323" i="30"/>
  <c r="E322" i="30"/>
  <c r="D322" i="30"/>
  <c r="E321" i="30"/>
  <c r="D321" i="30"/>
  <c r="E320" i="30"/>
  <c r="D320" i="30"/>
  <c r="E319" i="30"/>
  <c r="D319" i="30"/>
  <c r="E318" i="30"/>
  <c r="D318" i="30"/>
  <c r="E317" i="30"/>
  <c r="D317" i="30"/>
  <c r="E316" i="30"/>
  <c r="D316" i="30"/>
  <c r="E315" i="30"/>
  <c r="D315" i="30"/>
  <c r="E314" i="30"/>
  <c r="D314" i="30"/>
  <c r="E313" i="30"/>
  <c r="D313" i="30"/>
  <c r="E312" i="30"/>
  <c r="D312" i="30"/>
  <c r="E311" i="30"/>
  <c r="D311" i="30"/>
  <c r="E310" i="30"/>
  <c r="D310" i="30"/>
  <c r="E309" i="30"/>
  <c r="D309" i="30"/>
  <c r="E308" i="30"/>
  <c r="D308" i="30"/>
  <c r="E307" i="30"/>
  <c r="D307" i="30"/>
  <c r="E306" i="30"/>
  <c r="D306" i="30"/>
  <c r="E305" i="30"/>
  <c r="D305" i="30"/>
  <c r="E304" i="30"/>
  <c r="D304" i="30"/>
  <c r="E303" i="30"/>
  <c r="D303" i="30"/>
  <c r="E302" i="30"/>
  <c r="D302" i="30"/>
  <c r="E301" i="30"/>
  <c r="D301" i="30"/>
  <c r="E300" i="30"/>
  <c r="D300" i="30"/>
  <c r="E299" i="30"/>
  <c r="D299" i="30"/>
  <c r="E298" i="30"/>
  <c r="D298" i="30"/>
  <c r="E297" i="30"/>
  <c r="D297" i="30"/>
  <c r="E296" i="30"/>
  <c r="D296" i="30"/>
  <c r="E295" i="30"/>
  <c r="D295" i="30"/>
  <c r="E294" i="30"/>
  <c r="D294" i="30"/>
  <c r="E293" i="30"/>
  <c r="D293" i="30"/>
  <c r="E292" i="30"/>
  <c r="D292" i="30"/>
  <c r="E291" i="30"/>
  <c r="D291" i="30"/>
  <c r="E290" i="30"/>
  <c r="D290" i="30"/>
  <c r="E289" i="30"/>
  <c r="D289" i="30"/>
  <c r="E288" i="30"/>
  <c r="D288" i="30"/>
  <c r="E287" i="30"/>
  <c r="D287" i="30"/>
  <c r="E286" i="30"/>
  <c r="D286" i="30"/>
  <c r="E285" i="30"/>
  <c r="D285" i="30"/>
  <c r="E284" i="30"/>
  <c r="D284" i="30"/>
  <c r="E283" i="30"/>
  <c r="D283" i="30"/>
  <c r="E282" i="30"/>
  <c r="D282" i="30"/>
  <c r="E281" i="30"/>
  <c r="D281" i="30"/>
  <c r="E280" i="30"/>
  <c r="D280" i="30"/>
  <c r="E279" i="30"/>
  <c r="D279" i="30"/>
  <c r="E278" i="30"/>
  <c r="D278" i="30"/>
  <c r="E277" i="30"/>
  <c r="D277" i="30"/>
  <c r="E276" i="30"/>
  <c r="D276" i="30"/>
  <c r="E275" i="30"/>
  <c r="D275" i="30"/>
  <c r="E274" i="30"/>
  <c r="D274" i="30"/>
  <c r="E273" i="30"/>
  <c r="D273" i="30"/>
  <c r="E272" i="30"/>
  <c r="D272" i="30"/>
  <c r="E271" i="30"/>
  <c r="D271" i="30"/>
  <c r="E270" i="30"/>
  <c r="D270" i="30"/>
  <c r="E269" i="30"/>
  <c r="D269" i="30"/>
  <c r="E268" i="30"/>
  <c r="D268" i="30"/>
  <c r="E267" i="30"/>
  <c r="D267" i="30"/>
  <c r="E266" i="30"/>
  <c r="D266" i="30"/>
  <c r="E265" i="30"/>
  <c r="D265" i="30"/>
  <c r="E264" i="30"/>
  <c r="D264" i="30"/>
  <c r="E263" i="30"/>
  <c r="D263" i="30"/>
  <c r="E262" i="30"/>
  <c r="D262" i="30"/>
  <c r="E261" i="30"/>
  <c r="D261" i="30"/>
  <c r="E260" i="30"/>
  <c r="D260" i="30"/>
  <c r="E259" i="30"/>
  <c r="D259" i="30"/>
  <c r="E258" i="30"/>
  <c r="D258" i="30"/>
  <c r="E257" i="30"/>
  <c r="D257" i="30"/>
  <c r="E256" i="30"/>
  <c r="D256" i="30"/>
  <c r="E255" i="30"/>
  <c r="D255" i="30"/>
  <c r="E254" i="30"/>
  <c r="D254" i="30"/>
  <c r="E253" i="30"/>
  <c r="D253" i="30"/>
  <c r="E252" i="30"/>
  <c r="D252" i="30"/>
  <c r="E251" i="30"/>
  <c r="D251" i="30"/>
  <c r="E250" i="30"/>
  <c r="D250" i="30"/>
  <c r="E249" i="30"/>
  <c r="D249" i="30"/>
  <c r="E248" i="30"/>
  <c r="D248" i="30"/>
  <c r="E247" i="30"/>
  <c r="D247" i="30"/>
  <c r="E246" i="30"/>
  <c r="D246" i="30"/>
  <c r="E245" i="30"/>
  <c r="D245" i="30"/>
  <c r="E244" i="30"/>
  <c r="D244" i="30"/>
  <c r="E243" i="30"/>
  <c r="D243" i="30"/>
  <c r="E242" i="30"/>
  <c r="D242" i="30"/>
  <c r="E241" i="30"/>
  <c r="D241" i="30"/>
  <c r="E240" i="30"/>
  <c r="D240" i="30"/>
  <c r="E239" i="30"/>
  <c r="D239" i="30"/>
  <c r="E238" i="30"/>
  <c r="D238" i="30"/>
  <c r="E237" i="30"/>
  <c r="D237" i="30"/>
  <c r="E236" i="30"/>
  <c r="D236" i="30"/>
  <c r="E235" i="30"/>
  <c r="D235" i="30"/>
  <c r="E234" i="30"/>
  <c r="D234" i="30"/>
  <c r="E233" i="30"/>
  <c r="D233" i="30"/>
  <c r="E232" i="30"/>
  <c r="D232" i="30"/>
  <c r="E231" i="30"/>
  <c r="D231" i="30"/>
  <c r="E230" i="30"/>
  <c r="D230" i="30"/>
  <c r="E229" i="30"/>
  <c r="D229" i="30"/>
  <c r="E228" i="30"/>
  <c r="D228" i="30"/>
  <c r="E227" i="30"/>
  <c r="D227" i="30"/>
  <c r="E226" i="30"/>
  <c r="D226" i="30"/>
  <c r="E225" i="30"/>
  <c r="D225" i="30"/>
  <c r="E224" i="30"/>
  <c r="D224" i="30"/>
  <c r="E223" i="30"/>
  <c r="D223" i="30"/>
  <c r="E222" i="30"/>
  <c r="D222" i="30"/>
  <c r="E221" i="30"/>
  <c r="D221" i="30"/>
  <c r="E220" i="30"/>
  <c r="E219" i="30"/>
  <c r="D219" i="30"/>
  <c r="E218" i="30"/>
  <c r="D218" i="30"/>
  <c r="E217" i="30"/>
  <c r="D217" i="30"/>
  <c r="E216" i="30"/>
  <c r="D216" i="30"/>
  <c r="E215" i="30"/>
  <c r="D215" i="30"/>
  <c r="E214" i="30"/>
  <c r="D214" i="30"/>
  <c r="E213" i="30"/>
  <c r="D213" i="30"/>
  <c r="E212" i="30"/>
  <c r="D212" i="30"/>
  <c r="E211" i="30"/>
  <c r="D211" i="30"/>
  <c r="E210" i="30"/>
  <c r="D210" i="30"/>
  <c r="E209" i="30"/>
  <c r="D209" i="30"/>
  <c r="E208" i="30"/>
  <c r="D208" i="30"/>
  <c r="E207" i="30"/>
  <c r="D207" i="30"/>
  <c r="E206" i="30"/>
  <c r="D206" i="30"/>
  <c r="E205" i="30"/>
  <c r="D205" i="30"/>
  <c r="E204" i="30"/>
  <c r="D204" i="30"/>
  <c r="E203" i="30"/>
  <c r="D203" i="30"/>
  <c r="E202" i="30"/>
  <c r="D202" i="30"/>
  <c r="E201" i="30"/>
  <c r="D201" i="30"/>
  <c r="E200" i="30"/>
  <c r="D200" i="30"/>
  <c r="E199" i="30"/>
  <c r="D199" i="30"/>
  <c r="E198" i="30"/>
  <c r="D198" i="30"/>
  <c r="E197" i="30"/>
  <c r="D197" i="30"/>
  <c r="E196" i="30"/>
  <c r="D196" i="30"/>
  <c r="E195" i="30"/>
  <c r="D195" i="30"/>
  <c r="E194" i="30"/>
  <c r="D194" i="30"/>
  <c r="E193" i="30"/>
  <c r="D193" i="30"/>
  <c r="E192" i="30"/>
  <c r="D192" i="30"/>
  <c r="E191" i="30"/>
  <c r="D191" i="30"/>
  <c r="E190" i="30"/>
  <c r="D190" i="30"/>
  <c r="E189" i="30"/>
  <c r="D189" i="30"/>
  <c r="E188" i="30"/>
  <c r="D188" i="30"/>
  <c r="E187" i="30"/>
  <c r="D187" i="30"/>
  <c r="E186" i="30"/>
  <c r="D186" i="30"/>
  <c r="E185" i="30"/>
  <c r="D185" i="30"/>
  <c r="E184" i="30"/>
  <c r="D184" i="30"/>
  <c r="E183" i="30"/>
  <c r="D183" i="30"/>
  <c r="E182" i="30"/>
  <c r="D182" i="30"/>
  <c r="E181" i="30"/>
  <c r="D181" i="30"/>
  <c r="E180" i="30"/>
  <c r="D180" i="30"/>
  <c r="E179" i="30"/>
  <c r="D179" i="30"/>
  <c r="E178" i="30"/>
  <c r="D178" i="30"/>
  <c r="E177" i="30"/>
  <c r="D177" i="30"/>
  <c r="E176" i="30"/>
  <c r="D176" i="30"/>
  <c r="E175" i="30"/>
  <c r="D175" i="30"/>
  <c r="E174" i="30"/>
  <c r="D174" i="30"/>
  <c r="E173" i="30"/>
  <c r="D173" i="30"/>
  <c r="E172" i="30"/>
  <c r="D172" i="30"/>
  <c r="E171" i="30"/>
  <c r="D171" i="30"/>
  <c r="E170" i="30"/>
  <c r="D170" i="30"/>
  <c r="E169" i="30"/>
  <c r="D169" i="30"/>
  <c r="E168" i="30"/>
  <c r="D168" i="30"/>
  <c r="E167" i="30"/>
  <c r="D167" i="30"/>
  <c r="E166" i="30"/>
  <c r="D166" i="30"/>
  <c r="E165" i="30"/>
  <c r="D165" i="30"/>
  <c r="E164" i="30"/>
  <c r="D164" i="30"/>
  <c r="E163" i="30"/>
  <c r="D163" i="30"/>
  <c r="E162" i="30"/>
  <c r="D162" i="30"/>
  <c r="E161" i="30"/>
  <c r="D161" i="30"/>
  <c r="E160" i="30"/>
  <c r="D160" i="30"/>
  <c r="E159" i="30"/>
  <c r="D159" i="30"/>
  <c r="E158" i="30"/>
  <c r="O70" i="26" s="1"/>
  <c r="D158" i="30"/>
  <c r="E157" i="30"/>
  <c r="D157" i="30"/>
  <c r="E156" i="30"/>
  <c r="D156" i="30"/>
  <c r="E155" i="30"/>
  <c r="D155" i="30"/>
  <c r="E154" i="30"/>
  <c r="D154" i="30"/>
  <c r="E153" i="30"/>
  <c r="D153" i="30"/>
  <c r="E152" i="30"/>
  <c r="D152" i="30"/>
  <c r="E151" i="30"/>
  <c r="D151" i="30"/>
  <c r="E150" i="30"/>
  <c r="D150" i="30"/>
  <c r="E149" i="30"/>
  <c r="D149" i="30"/>
  <c r="E148" i="30"/>
  <c r="D148" i="30"/>
  <c r="E147" i="30"/>
  <c r="D147" i="30"/>
  <c r="E146" i="30"/>
  <c r="D146" i="30"/>
  <c r="E145" i="30"/>
  <c r="D145" i="30"/>
  <c r="E144" i="30"/>
  <c r="D144" i="30"/>
  <c r="E143" i="30"/>
  <c r="D143" i="30"/>
  <c r="E142" i="30"/>
  <c r="D142" i="30"/>
  <c r="E141" i="30"/>
  <c r="D141" i="30"/>
  <c r="E140" i="30"/>
  <c r="D140" i="30"/>
  <c r="E139" i="30"/>
  <c r="D139" i="30"/>
  <c r="E138" i="30"/>
  <c r="D138" i="30"/>
  <c r="E137" i="30"/>
  <c r="D137" i="30"/>
  <c r="E136" i="30"/>
  <c r="D136" i="30"/>
  <c r="E135" i="30"/>
  <c r="D135" i="30"/>
  <c r="E134" i="30"/>
  <c r="D134" i="30"/>
  <c r="E133" i="30"/>
  <c r="D133" i="30"/>
  <c r="E132" i="30"/>
  <c r="D132" i="30"/>
  <c r="E131" i="30"/>
  <c r="D131" i="30"/>
  <c r="E130" i="30"/>
  <c r="D130" i="30"/>
  <c r="E129" i="30"/>
  <c r="D129" i="30"/>
  <c r="E128" i="30"/>
  <c r="D128" i="30"/>
  <c r="E127" i="30"/>
  <c r="D127" i="30"/>
  <c r="E126" i="30"/>
  <c r="D126" i="30"/>
  <c r="E125" i="30"/>
  <c r="D125" i="30"/>
  <c r="E124" i="30"/>
  <c r="D124" i="30"/>
  <c r="E123" i="30"/>
  <c r="D123" i="30"/>
  <c r="E122" i="30"/>
  <c r="D122" i="30"/>
  <c r="E121" i="30"/>
  <c r="D121" i="30"/>
  <c r="E120" i="30"/>
  <c r="D120" i="30"/>
  <c r="E119" i="30"/>
  <c r="D119" i="30"/>
  <c r="E118" i="30"/>
  <c r="D118" i="30"/>
  <c r="E117" i="30"/>
  <c r="D117" i="30"/>
  <c r="E116" i="30"/>
  <c r="D116" i="30"/>
  <c r="E115" i="30"/>
  <c r="D115" i="30"/>
  <c r="E114" i="30"/>
  <c r="D114" i="30"/>
  <c r="E113" i="30"/>
  <c r="D113" i="30"/>
  <c r="E112" i="30"/>
  <c r="D112" i="30"/>
  <c r="E111" i="30"/>
  <c r="D111" i="30"/>
  <c r="E110" i="30"/>
  <c r="D110" i="30" s="1"/>
  <c r="E109" i="30"/>
  <c r="D109" i="30" s="1"/>
  <c r="E108" i="30"/>
  <c r="D108" i="30" s="1"/>
  <c r="E107" i="30"/>
  <c r="D107" i="30"/>
  <c r="E106" i="30"/>
  <c r="D106" i="30"/>
  <c r="E105" i="30"/>
  <c r="E104" i="30"/>
  <c r="D104" i="30"/>
  <c r="E103" i="30"/>
  <c r="D103" i="30"/>
  <c r="E102" i="30"/>
  <c r="D102" i="30"/>
  <c r="E101" i="30"/>
  <c r="D101" i="30"/>
  <c r="E100" i="30"/>
  <c r="D100" i="30"/>
  <c r="E99" i="30"/>
  <c r="D99" i="30"/>
  <c r="E98" i="30"/>
  <c r="D98" i="30"/>
  <c r="E97" i="30"/>
  <c r="D97" i="30"/>
  <c r="E96" i="30"/>
  <c r="D96" i="30"/>
  <c r="E95" i="30"/>
  <c r="D95" i="30"/>
  <c r="E94" i="30"/>
  <c r="D94" i="30"/>
  <c r="E93" i="30"/>
  <c r="D93" i="30"/>
  <c r="E92" i="30"/>
  <c r="D92" i="30"/>
  <c r="E91" i="30"/>
  <c r="D91" i="30"/>
  <c r="E90" i="30"/>
  <c r="D90" i="30"/>
  <c r="E89" i="30"/>
  <c r="D89" i="30"/>
  <c r="E88" i="30"/>
  <c r="D88" i="30"/>
  <c r="E87" i="30"/>
  <c r="D87" i="30"/>
  <c r="E86" i="30"/>
  <c r="D86" i="30"/>
  <c r="E85" i="30"/>
  <c r="D85" i="30"/>
  <c r="E84" i="30"/>
  <c r="D84" i="30"/>
  <c r="E83" i="30"/>
  <c r="D83" i="30"/>
  <c r="E82" i="30"/>
  <c r="D82" i="30"/>
  <c r="E81" i="30"/>
  <c r="D81" i="30"/>
  <c r="E80" i="30"/>
  <c r="D80" i="30"/>
  <c r="E79" i="30"/>
  <c r="D79" i="30"/>
  <c r="E78" i="30"/>
  <c r="D78" i="30"/>
  <c r="E77" i="30"/>
  <c r="D77" i="30"/>
  <c r="E76" i="30"/>
  <c r="D76" i="30"/>
  <c r="E75" i="30"/>
  <c r="D75" i="30"/>
  <c r="E74" i="30"/>
  <c r="D74" i="30"/>
  <c r="E73" i="30"/>
  <c r="D73" i="30"/>
  <c r="E72" i="30"/>
  <c r="D72" i="30"/>
  <c r="E71" i="30"/>
  <c r="D71" i="30"/>
  <c r="E70" i="30"/>
  <c r="D70" i="30"/>
  <c r="E69" i="30"/>
  <c r="D69" i="30"/>
  <c r="E68" i="30"/>
  <c r="D68" i="30"/>
  <c r="E67" i="30"/>
  <c r="D67" i="30"/>
  <c r="E66" i="30"/>
  <c r="D66" i="30"/>
  <c r="E65" i="30"/>
  <c r="D65" i="30"/>
  <c r="E64" i="30"/>
  <c r="D64" i="30"/>
  <c r="E63" i="30"/>
  <c r="D63" i="30"/>
  <c r="E62" i="30"/>
  <c r="D62" i="30"/>
  <c r="E61" i="30"/>
  <c r="D61" i="30"/>
  <c r="E60" i="30"/>
  <c r="D60" i="30"/>
  <c r="E59" i="30"/>
  <c r="D59" i="30"/>
  <c r="E58" i="30"/>
  <c r="D58" i="30"/>
  <c r="E57" i="30"/>
  <c r="D57" i="30"/>
  <c r="E56" i="30"/>
  <c r="D56" i="30"/>
  <c r="E55" i="30"/>
  <c r="D55" i="30"/>
  <c r="E54" i="30"/>
  <c r="D54" i="30"/>
  <c r="E53" i="30"/>
  <c r="D53" i="30"/>
  <c r="E52" i="30"/>
  <c r="D52" i="30"/>
  <c r="E51" i="30"/>
  <c r="D51" i="30"/>
  <c r="E50" i="30"/>
  <c r="D50" i="30"/>
  <c r="E49" i="30"/>
  <c r="D49" i="30"/>
  <c r="E48" i="30"/>
  <c r="D48" i="30"/>
  <c r="E47" i="30"/>
  <c r="D47" i="30"/>
  <c r="E46" i="30"/>
  <c r="D46" i="30"/>
  <c r="E45" i="30"/>
  <c r="D45" i="30"/>
  <c r="E44" i="30"/>
  <c r="D44" i="30"/>
  <c r="E43" i="30"/>
  <c r="D43" i="30"/>
  <c r="E42" i="30"/>
  <c r="D42" i="30"/>
  <c r="E41" i="30"/>
  <c r="D41" i="30"/>
  <c r="E40" i="30"/>
  <c r="D40" i="30"/>
  <c r="E39" i="30"/>
  <c r="D39" i="30"/>
  <c r="E38" i="30"/>
  <c r="D38" i="30"/>
  <c r="E37" i="30"/>
  <c r="D37" i="30"/>
  <c r="E36" i="30"/>
  <c r="D36" i="30"/>
  <c r="E35" i="30"/>
  <c r="D35" i="30"/>
  <c r="E34" i="30"/>
  <c r="D34" i="30"/>
  <c r="E33" i="30"/>
  <c r="D33" i="30"/>
  <c r="E32" i="30"/>
  <c r="D32" i="30"/>
  <c r="E31" i="30"/>
  <c r="D31" i="30"/>
  <c r="E30" i="30"/>
  <c r="D30" i="30"/>
  <c r="E29" i="30"/>
  <c r="D29" i="30"/>
  <c r="E28" i="30"/>
  <c r="D28" i="30"/>
  <c r="E27" i="30"/>
  <c r="D27" i="30"/>
  <c r="E26" i="30"/>
  <c r="D26" i="30"/>
  <c r="E25" i="30"/>
  <c r="D25" i="30"/>
  <c r="E24" i="30"/>
  <c r="D24" i="30"/>
  <c r="E23" i="30"/>
  <c r="D23" i="30"/>
  <c r="E22" i="30"/>
  <c r="D22" i="30"/>
  <c r="E21" i="30"/>
  <c r="D21" i="30"/>
  <c r="E20" i="30"/>
  <c r="D20" i="30"/>
  <c r="E19" i="30"/>
  <c r="D19" i="30"/>
  <c r="J48" i="26" s="1"/>
  <c r="E18" i="30"/>
  <c r="D18" i="30"/>
  <c r="E17" i="30"/>
  <c r="D17" i="30"/>
  <c r="E16" i="30"/>
  <c r="D16" i="30"/>
  <c r="E15" i="30"/>
  <c r="D15" i="30"/>
  <c r="E14" i="30"/>
  <c r="D14" i="30"/>
  <c r="J46" i="26" s="1"/>
  <c r="E13" i="30"/>
  <c r="D13" i="30"/>
  <c r="E12" i="30"/>
  <c r="D12" i="30"/>
  <c r="E11" i="30"/>
  <c r="D11" i="30"/>
  <c r="E10" i="30"/>
  <c r="D10" i="30"/>
  <c r="E9" i="30"/>
  <c r="D9" i="30"/>
  <c r="J30" i="26" s="1"/>
  <c r="E8" i="30"/>
  <c r="D8" i="30"/>
  <c r="E7" i="30"/>
  <c r="D7" i="30"/>
  <c r="E6" i="30"/>
  <c r="D6" i="30"/>
  <c r="E5" i="30"/>
  <c r="D5" i="30"/>
  <c r="E4" i="30"/>
  <c r="D4" i="30"/>
  <c r="E3" i="30"/>
  <c r="D3" i="30"/>
  <c r="E2" i="30"/>
  <c r="D2" i="30"/>
  <c r="T150" i="15"/>
  <c r="T151" i="15"/>
  <c r="T152" i="15"/>
  <c r="T153" i="15"/>
  <c r="O45" i="26"/>
  <c r="O69" i="26" s="1"/>
  <c r="J45" i="26"/>
  <c r="J69" i="26" s="1"/>
  <c r="O44" i="26"/>
  <c r="O68" i="26" s="1"/>
  <c r="J44" i="26"/>
  <c r="J68" i="26" s="1"/>
  <c r="O39" i="26"/>
  <c r="J28" i="26"/>
  <c r="F23" i="4"/>
  <c r="G23" i="4"/>
  <c r="H23" i="4"/>
  <c r="E23" i="4"/>
  <c r="O71" i="26"/>
  <c r="T196" i="15"/>
  <c r="T197" i="15"/>
  <c r="T198" i="15"/>
  <c r="T199" i="15"/>
  <c r="T200" i="15"/>
  <c r="T201" i="15"/>
  <c r="T202" i="15"/>
  <c r="T203" i="15"/>
  <c r="T204" i="15"/>
  <c r="T205" i="15"/>
  <c r="T206" i="15"/>
  <c r="T207" i="15"/>
  <c r="T208" i="15"/>
  <c r="T209" i="15"/>
  <c r="T210" i="15"/>
  <c r="T211" i="15"/>
  <c r="T212" i="15"/>
  <c r="T213" i="15"/>
  <c r="T214" i="15"/>
  <c r="T215" i="15"/>
  <c r="T216" i="15"/>
  <c r="T217" i="15"/>
  <c r="T218" i="15"/>
  <c r="T219" i="15"/>
  <c r="T220" i="15"/>
  <c r="T221" i="15"/>
  <c r="T222" i="15"/>
  <c r="T223" i="15"/>
  <c r="T224" i="15"/>
  <c r="T225" i="15"/>
  <c r="T226" i="15"/>
  <c r="T227" i="15"/>
  <c r="T228" i="15"/>
  <c r="T229" i="15"/>
  <c r="T230" i="15"/>
  <c r="T231" i="15"/>
  <c r="T232" i="15"/>
  <c r="T233" i="15"/>
  <c r="T234" i="15"/>
  <c r="T235" i="15"/>
  <c r="T236" i="15"/>
  <c r="T189" i="15"/>
  <c r="T190" i="15"/>
  <c r="T191" i="15"/>
  <c r="T192" i="15"/>
  <c r="T193" i="15"/>
  <c r="T194" i="15"/>
  <c r="T195" i="15"/>
  <c r="T188" i="15"/>
  <c r="T187" i="15"/>
  <c r="T5" i="15"/>
  <c r="T10" i="15"/>
  <c r="T11" i="15"/>
  <c r="T12" i="15"/>
  <c r="T13" i="15"/>
  <c r="T14" i="15"/>
  <c r="T15" i="15"/>
  <c r="T16" i="15"/>
  <c r="T17" i="15"/>
  <c r="T18" i="15"/>
  <c r="T19" i="15"/>
  <c r="T20" i="15"/>
  <c r="T21" i="15"/>
  <c r="T22" i="15"/>
  <c r="T23" i="15"/>
  <c r="T24" i="15"/>
  <c r="T25" i="15"/>
  <c r="T26" i="15"/>
  <c r="T27" i="15"/>
  <c r="T28" i="15"/>
  <c r="T29" i="15"/>
  <c r="T30" i="15"/>
  <c r="T31" i="15"/>
  <c r="T32" i="15"/>
  <c r="T33" i="15"/>
  <c r="T34" i="15"/>
  <c r="T35" i="15"/>
  <c r="T36" i="15"/>
  <c r="T37" i="15"/>
  <c r="T38" i="15"/>
  <c r="T39" i="15"/>
  <c r="T40" i="15"/>
  <c r="T41" i="15"/>
  <c r="T42" i="15"/>
  <c r="T43" i="15"/>
  <c r="T44" i="15"/>
  <c r="T45" i="15"/>
  <c r="T46" i="15"/>
  <c r="T47" i="15"/>
  <c r="T48" i="15"/>
  <c r="T49" i="15"/>
  <c r="T50" i="15"/>
  <c r="T51" i="15"/>
  <c r="T52" i="15"/>
  <c r="T53" i="15"/>
  <c r="T54" i="15"/>
  <c r="T55" i="15"/>
  <c r="T56" i="15"/>
  <c r="T57" i="15"/>
  <c r="T58" i="15"/>
  <c r="T59" i="15"/>
  <c r="T60" i="15"/>
  <c r="T61" i="15"/>
  <c r="T62" i="15"/>
  <c r="T63" i="15"/>
  <c r="T64" i="15"/>
  <c r="T65" i="15"/>
  <c r="T66" i="15"/>
  <c r="T67" i="15"/>
  <c r="T68" i="15"/>
  <c r="T69" i="15"/>
  <c r="T70" i="15"/>
  <c r="T71" i="15"/>
  <c r="T72" i="15"/>
  <c r="T73" i="15"/>
  <c r="T74" i="15"/>
  <c r="T75" i="15"/>
  <c r="T76" i="15"/>
  <c r="T77" i="15"/>
  <c r="T78" i="15"/>
  <c r="T79" i="15"/>
  <c r="T80" i="15"/>
  <c r="T81" i="15"/>
  <c r="T82" i="15"/>
  <c r="T83" i="15"/>
  <c r="T84" i="15"/>
  <c r="T85" i="15"/>
  <c r="T86" i="15"/>
  <c r="T87" i="15"/>
  <c r="T88" i="15"/>
  <c r="T89" i="15"/>
  <c r="T90" i="15"/>
  <c r="T91" i="15"/>
  <c r="T92" i="15"/>
  <c r="T93" i="15"/>
  <c r="T94" i="15"/>
  <c r="T95" i="15"/>
  <c r="T96" i="15"/>
  <c r="T97" i="15"/>
  <c r="T98" i="15"/>
  <c r="T99" i="15"/>
  <c r="T100" i="15"/>
  <c r="T101" i="15"/>
  <c r="T102" i="15"/>
  <c r="T103" i="15"/>
  <c r="T104" i="15"/>
  <c r="T105" i="15"/>
  <c r="T106" i="15"/>
  <c r="T107" i="15"/>
  <c r="T108" i="15"/>
  <c r="T109" i="15"/>
  <c r="T110" i="15"/>
  <c r="T111" i="15"/>
  <c r="T112" i="15"/>
  <c r="T113" i="15"/>
  <c r="T114" i="15"/>
  <c r="T115" i="15"/>
  <c r="T116" i="15"/>
  <c r="T117" i="15"/>
  <c r="T118" i="15"/>
  <c r="T119" i="15"/>
  <c r="T120" i="15"/>
  <c r="T121" i="15"/>
  <c r="T122" i="15"/>
  <c r="T123" i="15"/>
  <c r="T124" i="15"/>
  <c r="T125" i="15"/>
  <c r="T126" i="15"/>
  <c r="T127" i="15"/>
  <c r="T128" i="15"/>
  <c r="T129" i="15"/>
  <c r="T130" i="15"/>
  <c r="T131" i="15"/>
  <c r="T132" i="15"/>
  <c r="T133" i="15"/>
  <c r="T134" i="15"/>
  <c r="T135" i="15"/>
  <c r="T136" i="15"/>
  <c r="T137" i="15"/>
  <c r="T138" i="15"/>
  <c r="T139" i="15"/>
  <c r="T140" i="15"/>
  <c r="T141" i="15"/>
  <c r="T142" i="15"/>
  <c r="T143" i="15"/>
  <c r="T144" i="15"/>
  <c r="T145" i="15"/>
  <c r="T146" i="15"/>
  <c r="T147" i="15"/>
  <c r="T148" i="15"/>
  <c r="T149" i="15"/>
  <c r="T155" i="15"/>
  <c r="T156" i="15"/>
  <c r="T157" i="15"/>
  <c r="T158" i="15"/>
  <c r="T159" i="15"/>
  <c r="T160" i="15"/>
  <c r="T161" i="15"/>
  <c r="T162" i="15"/>
  <c r="T163" i="15"/>
  <c r="T164" i="15"/>
  <c r="T165" i="15"/>
  <c r="T166" i="15"/>
  <c r="T167" i="15"/>
  <c r="T168" i="15"/>
  <c r="T169" i="15"/>
  <c r="T170" i="15"/>
  <c r="T171" i="15"/>
  <c r="T172" i="15"/>
  <c r="T173" i="15"/>
  <c r="T174" i="15"/>
  <c r="T175" i="15"/>
  <c r="T176" i="15"/>
  <c r="T177" i="15"/>
  <c r="T178" i="15"/>
  <c r="T179" i="15"/>
  <c r="T180" i="15"/>
  <c r="T181" i="15"/>
  <c r="T182" i="15"/>
  <c r="T183" i="15"/>
  <c r="T184" i="15"/>
  <c r="T185" i="15"/>
  <c r="T186" i="15"/>
  <c r="T6" i="15"/>
  <c r="T7" i="15"/>
  <c r="T8" i="15"/>
  <c r="T9" i="15"/>
  <c r="J14" i="18"/>
  <c r="J6" i="18"/>
  <c r="J7" i="18"/>
  <c r="N100" i="15"/>
  <c r="J72" i="26" l="1"/>
  <c r="J73" i="26"/>
  <c r="O50" i="26"/>
  <c r="O76" i="26"/>
  <c r="J77" i="26"/>
  <c r="J47" i="26"/>
  <c r="J65" i="26"/>
  <c r="J50" i="26"/>
  <c r="J64" i="26"/>
  <c r="O78" i="26"/>
  <c r="O77" i="26"/>
  <c r="O65" i="26"/>
  <c r="O64" i="26"/>
  <c r="O63" i="26"/>
  <c r="O43" i="26"/>
  <c r="O67" i="26" s="1"/>
  <c r="O32" i="26"/>
  <c r="O49" i="26"/>
  <c r="O41" i="26"/>
  <c r="J34" i="26"/>
  <c r="J58" i="26" s="1"/>
  <c r="J63" i="26"/>
  <c r="J49" i="26"/>
  <c r="J43" i="26"/>
  <c r="J67" i="26" s="1"/>
  <c r="J31" i="26"/>
  <c r="O40" i="26"/>
  <c r="O51" i="26"/>
  <c r="J41" i="26"/>
  <c r="J51" i="26"/>
  <c r="J40" i="26"/>
  <c r="J39" i="26"/>
  <c r="O37" i="26"/>
  <c r="O61" i="26" s="1"/>
  <c r="O34" i="26"/>
  <c r="O58" i="26" s="1"/>
  <c r="O36" i="26"/>
  <c r="O60" i="26" s="1"/>
  <c r="J29" i="26"/>
  <c r="J42" i="26"/>
  <c r="J66" i="26" s="1"/>
  <c r="J36" i="26"/>
  <c r="J60" i="26" s="1"/>
  <c r="J33" i="26"/>
  <c r="J57" i="26" s="1"/>
  <c r="J32" i="26"/>
  <c r="J56" i="26" s="1"/>
  <c r="O35" i="26"/>
  <c r="O59" i="26" s="1"/>
  <c r="O42" i="26"/>
  <c r="O66" i="26" s="1"/>
  <c r="O33" i="26"/>
  <c r="O57" i="26" s="1"/>
  <c r="J37" i="26"/>
  <c r="J61" i="26" s="1"/>
  <c r="J35" i="26"/>
  <c r="J59" i="26" s="1"/>
  <c r="J27" i="26"/>
  <c r="O56" i="26" l="1"/>
  <c r="O74" i="26" s="1"/>
  <c r="J74" i="26"/>
  <c r="O52" i="26"/>
  <c r="J52" i="26"/>
  <c r="O75" i="26" l="1"/>
  <c r="O79" i="26" l="1"/>
  <c r="O82" i="2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Dell</author>
  </authors>
  <commentList>
    <comment ref="F4" authorId="0" shapeId="0" xr:uid="{A75A923B-36B9-448E-B491-EC1421BB68DD}">
      <text>
        <r>
          <rPr>
            <b/>
            <sz val="9"/>
            <color indexed="81"/>
            <rFont val="Tahoma"/>
            <family val="2"/>
          </rPr>
          <t>Jarvis:</t>
        </r>
        <r>
          <rPr>
            <sz val="9"/>
            <color indexed="81"/>
            <rFont val="Tahoma"/>
            <family val="2"/>
          </rPr>
          <t xml:space="preserve">
Cod unic pentru client este format astfel: tip (două cifre zecimale) urmat de codul unic al clientului,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Jarvis</author>
    <author>Dell</author>
  </authors>
  <commentList>
    <comment ref="A3" authorId="0" shapeId="0" xr:uid="{1970673D-4EB6-4FCE-87D9-ECBA033615D2}">
      <text>
        <r>
          <rPr>
            <b/>
            <sz val="9"/>
            <color indexed="81"/>
            <rFont val="Tahoma"/>
            <family val="2"/>
          </rPr>
          <t>Jarvis:</t>
        </r>
        <r>
          <rPr>
            <sz val="9"/>
            <color indexed="81"/>
            <rFont val="Tahoma"/>
            <family val="2"/>
          </rPr>
          <t xml:space="preserve">
SD.P.5Payment ref no. se completează cu un identificator unic pentru
plata respectivă, așa cum este el înregistrat în evidențele contribuabilului plătitor. Numărul plății este
unic în evidența contribuabilului raportor. Utilizarea unui singur număr pentru înregistrarea unei plăți
și / sau a unei încasări nu generează erori la verificarea fișierului standard de control fiscal</t>
        </r>
      </text>
    </comment>
    <comment ref="I3" authorId="1" shapeId="0" xr:uid="{F0FBB13A-B40C-4618-B2CC-BD19A9FD83DB}">
      <text>
        <r>
          <rPr>
            <b/>
            <sz val="9"/>
            <color indexed="81"/>
            <rFont val="Tahoma"/>
            <family val="2"/>
          </rPr>
          <t>Jarvis:</t>
        </r>
        <r>
          <rPr>
            <sz val="9"/>
            <color indexed="81"/>
            <rFont val="Tahoma"/>
            <family val="2"/>
          </rPr>
          <t xml:space="preserve">
In sectiunea Source Documents subsectiunea Payments, elementul DebitCreditIndicator se raportează din punct de vedere al contului aferent liniei din documentul de plată/încasare (exemplu: plata către furnizor, încasare de la client, plata de comision bancar, plata de dobândă, etc). Astfel in cazul unei încasări se raportează D (debit) iar in cazul unei plăti se raportează C (credit).</t>
        </r>
      </text>
    </comment>
    <comment ref="N6" authorId="1" shapeId="0" xr:uid="{5214C520-B59B-4E94-B6A6-A6E730E3093B}">
      <text>
        <r>
          <rPr>
            <b/>
            <sz val="9"/>
            <color indexed="81"/>
            <rFont val="Tahoma"/>
            <family val="2"/>
          </rPr>
          <t>Jarvis:</t>
        </r>
        <r>
          <rPr>
            <sz val="9"/>
            <color indexed="81"/>
            <rFont val="Tahoma"/>
            <family val="2"/>
          </rPr>
          <t xml:space="preserve">
Comision fara WHT conform Conventie de evitare a dublei impuneri.</t>
        </r>
      </text>
    </comment>
    <comment ref="G7" authorId="1" shapeId="0" xr:uid="{F25DD394-32C9-497E-8D4D-2C7EFD59B3D2}">
      <text>
        <r>
          <rPr>
            <b/>
            <sz val="9"/>
            <color indexed="81"/>
            <rFont val="Tahoma"/>
            <family val="2"/>
          </rPr>
          <t>Jarvis:</t>
        </r>
        <r>
          <rPr>
            <sz val="9"/>
            <color indexed="81"/>
            <rFont val="Tahoma"/>
            <family val="2"/>
          </rPr>
          <t xml:space="preserve">
ID contribuabil raportor</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Jarvis</author>
    <author>Dell</author>
  </authors>
  <commentList>
    <comment ref="A3" authorId="0" shapeId="0" xr:uid="{516EFC6A-F82D-4D49-90B7-8178AB008B9E}">
      <text>
        <r>
          <rPr>
            <b/>
            <sz val="9"/>
            <color indexed="81"/>
            <rFont val="Tahoma"/>
            <family val="2"/>
          </rPr>
          <t>Jarvis:</t>
        </r>
        <r>
          <rPr>
            <sz val="9"/>
            <color indexed="81"/>
            <rFont val="Tahoma"/>
            <family val="2"/>
          </rPr>
          <t xml:space="preserve">
Elementul SD.MG.5 Movement reference reprezintă un număr de referință unic al mișcării de stoc respective</t>
        </r>
      </text>
    </comment>
    <comment ref="I3" authorId="0" shapeId="0" xr:uid="{D290CF8B-A8C7-4814-944B-E8B0CCA485F1}">
      <text>
        <r>
          <rPr>
            <b/>
            <sz val="9"/>
            <color indexed="81"/>
            <rFont val="Tahoma"/>
            <family val="2"/>
          </rPr>
          <t>Jarvis:</t>
        </r>
        <r>
          <rPr>
            <sz val="9"/>
            <color indexed="81"/>
            <rFont val="Tahoma"/>
            <family val="2"/>
          </rPr>
          <t xml:space="preserve">
Referință încrucișată la înregistrarea GL. Poate conține multe valori diferite pentru a identifica tranzacția. Acesta ar putea include centre de cost, cum ar fi societatea, divizia, regiunea, grupul și sucursala /departamentul.</t>
        </r>
      </text>
    </comment>
    <comment ref="J3" authorId="0" shapeId="0" xr:uid="{6FAD23F3-5C90-4F31-86B1-E2CCA8978C26}">
      <text>
        <r>
          <rPr>
            <b/>
            <sz val="9"/>
            <color indexed="81"/>
            <rFont val="Tahoma"/>
            <family val="2"/>
          </rPr>
          <t>Jarvis:</t>
        </r>
        <r>
          <rPr>
            <sz val="9"/>
            <color indexed="81"/>
            <rFont val="Tahoma"/>
            <family val="2"/>
          </rPr>
          <t xml:space="preserve">
Pentru tranzacțiile si liniile corespunzătoare din sub-secțiunea 4.4.Movement of Goods care nu reprezintă
ieșiri către clienți sau intrări de la furnizori, în câmpurile “SupplierID” si “CustomerID” se va completa codul
unic al contribuabilului raportor.</t>
        </r>
      </text>
    </comment>
    <comment ref="J12" authorId="1" shapeId="0" xr:uid="{90A8C359-2209-4CCE-A438-228F01D4222F}">
      <text>
        <r>
          <rPr>
            <b/>
            <sz val="9"/>
            <color indexed="81"/>
            <rFont val="Tahoma"/>
            <family val="2"/>
          </rPr>
          <t xml:space="preserve">Jarvis:
</t>
        </r>
        <r>
          <rPr>
            <sz val="9"/>
            <color indexed="81"/>
            <rFont val="Tahoma"/>
            <family val="2"/>
          </rPr>
          <t>ID contribuabil raportor</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Jarvis</author>
  </authors>
  <commentList>
    <comment ref="A3" authorId="0" shapeId="0" xr:uid="{3D200B4D-EA54-43ED-ACBA-00C70C903762}">
      <text>
        <r>
          <rPr>
            <b/>
            <sz val="9"/>
            <color indexed="81"/>
            <rFont val="Tahoma"/>
            <family val="2"/>
          </rPr>
          <t>Jarvis:</t>
        </r>
        <r>
          <rPr>
            <sz val="9"/>
            <color indexed="81"/>
            <rFont val="Tahoma"/>
            <family val="2"/>
          </rPr>
          <t xml:space="preserve">
SD.AT.3 AssetTransactionID - se va raporta numărul tranzacției în registrul de mijloace fixe</t>
        </r>
      </text>
    </comment>
    <comment ref="B3" authorId="0" shapeId="0" xr:uid="{F69F8E1A-9817-4307-B69A-7F11C01C6DC2}">
      <text>
        <r>
          <rPr>
            <b/>
            <sz val="9"/>
            <color indexed="81"/>
            <rFont val="Tahoma"/>
            <family val="2"/>
          </rPr>
          <t>Jarvis:</t>
        </r>
        <r>
          <rPr>
            <sz val="9"/>
            <color indexed="81"/>
            <rFont val="Tahoma"/>
            <family val="2"/>
          </rPr>
          <t xml:space="preserve">
SD.AT.4 AssetID – se va raporta numărul de inventar al mijlocului fix</t>
        </r>
      </text>
    </comment>
    <comment ref="C3" authorId="0" shapeId="0" xr:uid="{C4957BDC-27F3-4C18-9F75-C30164E3C93F}">
      <text>
        <r>
          <rPr>
            <b/>
            <sz val="9"/>
            <color indexed="81"/>
            <rFont val="Tahoma"/>
            <family val="2"/>
          </rPr>
          <t>Jarvis:</t>
        </r>
        <r>
          <rPr>
            <sz val="9"/>
            <color indexed="81"/>
            <rFont val="Tahoma"/>
            <family val="2"/>
          </rPr>
          <t xml:space="preserve">
SD.AT.5 AssetTransactionType – se utilizează codificările corespunzătoare conform nomenclatorului
Nomenclator imobilizări. Completarea acestui câmp cu valori diferite de cele din Nomenclator conduce la
semnalarea unei erori fatale, cu rejectarea decaratiei informative D406. In cazul in care categoriile furnizate nu
acopera toate tipurile de tranzactii asupra activelor utilizate de contribuabili, pentru cele care nu exista o
corespondenta se va utiliza 130-Alte tranzacții.</t>
        </r>
      </text>
    </comment>
    <comment ref="D3" authorId="0" shapeId="0" xr:uid="{84D50C9F-3315-4F54-83B0-F4232877EB2D}">
      <text>
        <r>
          <rPr>
            <b/>
            <sz val="9"/>
            <color indexed="81"/>
            <rFont val="Tahoma"/>
            <family val="2"/>
          </rPr>
          <t>Jarvis:</t>
        </r>
        <r>
          <rPr>
            <sz val="9"/>
            <color indexed="81"/>
            <rFont val="Tahoma"/>
            <family val="2"/>
          </rPr>
          <t xml:space="preserve">
SD.AT.6 Description – se va raporta descrierea tranzacției cu mijloace fixe</t>
        </r>
      </text>
    </comment>
    <comment ref="E3" authorId="0" shapeId="0" xr:uid="{FC8EA0DB-7B8F-4997-9589-5BD1C06E3657}">
      <text>
        <r>
          <rPr>
            <b/>
            <sz val="9"/>
            <color indexed="81"/>
            <rFont val="Tahoma"/>
            <family val="2"/>
          </rPr>
          <t>Jarvis:</t>
        </r>
        <r>
          <rPr>
            <sz val="9"/>
            <color indexed="81"/>
            <rFont val="Tahoma"/>
            <family val="2"/>
          </rPr>
          <t xml:space="preserve">
SD.AT.7 AssetTransactionDate – se va raporta data tranzacției</t>
        </r>
      </text>
    </comment>
    <comment ref="J3" authorId="0" shapeId="0" xr:uid="{A52F48D4-A596-4CA7-B5C7-255D5BE8F3EA}">
      <text>
        <r>
          <rPr>
            <b/>
            <sz val="9"/>
            <color indexed="81"/>
            <rFont val="Tahoma"/>
            <family val="2"/>
          </rPr>
          <t>Jarvis:</t>
        </r>
        <r>
          <rPr>
            <sz val="9"/>
            <color indexed="81"/>
            <rFont val="Tahoma"/>
            <family val="2"/>
          </rPr>
          <t xml:space="preserve">
SD.AT.9 - TransactionID – se raportează referința înregistrării din registrul jurnal.</t>
        </r>
      </text>
    </comment>
    <comment ref="K3" authorId="0" shapeId="0" xr:uid="{911FE807-9A20-406B-9F19-54AE8D31AAE8}">
      <text>
        <r>
          <rPr>
            <b/>
            <sz val="9"/>
            <color indexed="81"/>
            <rFont val="Tahoma"/>
            <family val="2"/>
          </rPr>
          <t>Jarvis:</t>
        </r>
        <r>
          <rPr>
            <sz val="9"/>
            <color indexed="81"/>
            <rFont val="Tahoma"/>
            <family val="2"/>
          </rPr>
          <t xml:space="preserve">
SD.AT.15 AssetValuationType – se raportează tipul valorii – va fi întotdeauna „CONTABILĂ”</t>
        </r>
      </text>
    </comment>
    <comment ref="L3" authorId="0" shapeId="0" xr:uid="{FBFE7539-E7E9-46C2-81A8-8AA110D69C2A}">
      <text>
        <r>
          <rPr>
            <b/>
            <sz val="9"/>
            <color indexed="81"/>
            <rFont val="Tahoma"/>
            <family val="2"/>
          </rPr>
          <t>Jarvis:</t>
        </r>
        <r>
          <rPr>
            <sz val="9"/>
            <color indexed="81"/>
            <rFont val="Tahoma"/>
            <family val="2"/>
          </rPr>
          <t xml:space="preserve">
SD.AT.16 AcquisitionAndProductionCostOnTransaction se va raporta valoarea de achiziție sau de producție.
Aceasta se raportează doar pentru tranzacții care reprezintă achiziții sau producție de mijloace fixe. Pentru
alte tranzacții se raportează 0</t>
        </r>
      </text>
    </comment>
    <comment ref="M3" authorId="0" shapeId="0" xr:uid="{1698B9DE-3FF6-4E9D-BFDD-26F310B0B9BB}">
      <text>
        <r>
          <rPr>
            <b/>
            <sz val="9"/>
            <color indexed="81"/>
            <rFont val="Tahoma"/>
            <family val="2"/>
          </rPr>
          <t>Jarvis:</t>
        </r>
        <r>
          <rPr>
            <sz val="9"/>
            <color indexed="81"/>
            <rFont val="Tahoma"/>
            <family val="2"/>
          </rPr>
          <t xml:space="preserve">
SD.AT.17 BookValueOn Transaction se va raporta valoarea tranzacției: e.g: la
reevaluare, se va raporta creșterea/ scăderea de valoare contabila, la ieșire din gestiune se va raporta
valoarea neta contabila scoasa din gestiune, la amortizare, se va raporta valoarea amortizării înregistrate, etc.
Scaderile de valoare se raporteaza ca sume negative.</t>
        </r>
      </text>
    </comment>
    <comment ref="N3" authorId="0" shapeId="0" xr:uid="{0115536B-2B0B-4BBE-9C76-8DF90A9BC24B}">
      <text>
        <r>
          <rPr>
            <b/>
            <sz val="9"/>
            <color indexed="81"/>
            <rFont val="Tahoma"/>
            <family val="2"/>
          </rPr>
          <t>Jarvis:</t>
        </r>
        <r>
          <rPr>
            <sz val="9"/>
            <color indexed="81"/>
            <rFont val="Tahoma"/>
            <family val="2"/>
          </rPr>
          <t xml:space="preserve">
SD.AT.18 AssetTransactionAmount – se va raporta valoarea NETĂ a tranzacției cu activul / activele
respective (în RON) (de exemplu venitul net realizat din vânzarea mijlocului fix către un client, valoarea netă,
fără TVA, creștere neta sau scădere neta de valoare înregistrată la reevaluare, etc.).</t>
        </r>
      </text>
    </comment>
    <comment ref="M8" authorId="0" shapeId="0" xr:uid="{3453E43F-031D-4607-9CC8-3542539B88C1}">
      <text>
        <r>
          <rPr>
            <b/>
            <sz val="9"/>
            <color indexed="81"/>
            <rFont val="Tahoma"/>
            <family val="2"/>
          </rPr>
          <t>Jarvis:</t>
        </r>
        <r>
          <rPr>
            <sz val="9"/>
            <color indexed="81"/>
            <rFont val="Tahoma"/>
            <family val="2"/>
          </rPr>
          <t xml:space="preserve">
valoarea initiala - 90.000 - 19.500 - valoarea cumulata a amortizarii</t>
        </r>
      </text>
    </comment>
    <comment ref="N8" authorId="0" shapeId="0" xr:uid="{219096F1-6651-49FA-9551-A8DCA6580218}">
      <text>
        <r>
          <rPr>
            <b/>
            <sz val="9"/>
            <color indexed="81"/>
            <rFont val="Tahoma"/>
            <family val="2"/>
          </rPr>
          <t>Jarvis:</t>
        </r>
        <r>
          <rPr>
            <sz val="9"/>
            <color indexed="81"/>
            <rFont val="Tahoma"/>
            <family val="2"/>
          </rPr>
          <t xml:space="preserve">
pretul de vanzare al mijlocului fix - 80,000 - valoarea ramasa neamortizata a mijlocului fix 70,500</t>
        </r>
      </text>
    </comment>
    <comment ref="M10" authorId="0" shapeId="0" xr:uid="{FCCB5C5D-10DD-4933-BC0F-CA25DD5F7110}">
      <text>
        <r>
          <rPr>
            <b/>
            <sz val="9"/>
            <color indexed="81"/>
            <rFont val="Tahoma"/>
            <family val="2"/>
          </rPr>
          <t>Jarvis:</t>
        </r>
        <r>
          <rPr>
            <sz val="9"/>
            <color indexed="81"/>
            <rFont val="Tahoma"/>
            <family val="2"/>
          </rPr>
          <t xml:space="preserve">
(valoarea reevaluata - 100,000 - (90,000 - valoarea initiala - 19.500 - valoarea cumulata a amortizarii)</t>
        </r>
      </text>
    </comment>
    <comment ref="N10" authorId="0" shapeId="0" xr:uid="{C17AD0C9-4AE2-479A-A831-436BED79404C}">
      <text>
        <r>
          <rPr>
            <b/>
            <sz val="9"/>
            <color indexed="81"/>
            <rFont val="Tahoma"/>
            <family val="2"/>
          </rPr>
          <t>Jarvis:</t>
        </r>
        <r>
          <rPr>
            <sz val="9"/>
            <color indexed="81"/>
            <rFont val="Tahoma"/>
            <family val="2"/>
          </rPr>
          <t xml:space="preserve">
(valoarea reevaluata - 100,000 - (90,000 - valoarea initiala - 19.500 - valoarea cumulata a amortizarii)</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Jarvis</author>
  </authors>
  <commentList>
    <comment ref="M14" authorId="0" shapeId="0" xr:uid="{A5D2BAC7-5B20-45D8-8573-997605907A45}">
      <text>
        <r>
          <rPr>
            <b/>
            <sz val="9"/>
            <color indexed="81"/>
            <rFont val="Tahoma"/>
            <family val="2"/>
          </rPr>
          <t>Jarvis:</t>
        </r>
        <r>
          <rPr>
            <sz val="9"/>
            <color indexed="81"/>
            <rFont val="Tahoma"/>
            <family val="2"/>
          </rPr>
          <t xml:space="preserve">
Analiticul este doar pentu exemplificare. Saf-t nu accepta un astfel de format pt AccountId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Jarvis</author>
  </authors>
  <commentList>
    <comment ref="F3" authorId="0" shapeId="0" xr:uid="{49E9E296-8555-4C4C-B800-7BC87BBE0988}">
      <text>
        <r>
          <rPr>
            <b/>
            <sz val="9"/>
            <color indexed="81"/>
            <rFont val="Tahoma"/>
            <family val="2"/>
          </rPr>
          <t>Jarvis:</t>
        </r>
        <r>
          <rPr>
            <sz val="9"/>
            <color indexed="81"/>
            <rFont val="Tahoma"/>
            <family val="2"/>
          </rPr>
          <t xml:space="preserve">
Dacă raportați utilizând TaxPercentage, nu raportați FlatTaxRate.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Jarvis</author>
  </authors>
  <commentList>
    <comment ref="A3" authorId="0" shapeId="0" xr:uid="{0F733A1D-544B-44A4-BCC5-7E94B0888D0C}">
      <text>
        <r>
          <rPr>
            <b/>
            <sz val="9"/>
            <color indexed="81"/>
            <rFont val="Tahoma"/>
            <family val="2"/>
          </rPr>
          <t>Jarvis:</t>
        </r>
        <r>
          <rPr>
            <sz val="9"/>
            <color indexed="81"/>
            <rFont val="Tahoma"/>
            <family val="2"/>
          </rPr>
          <t xml:space="preserve">
In sub-sectiunea Products se vor declara stocurile pentru care societatea organizeaza evidenta prin metodele operativ-contabila sau cantitativa-valorica: materii prime, materiale consumabile, semifabricate, produse finite, produse reziduale, produse agricole, active biologice de natura stocurilor, marfuri, ambalaje. 
Nu se vor declara informatii cu privire la obiectele de inventar in aceasta sub-sectiune, indiferent daca sunt in folosinta sau sunt in stoc.
Nu este obligatorie raportarea serviciilor în sub-secțiunea Products din secțiunea MasterFiles. În măsura în care societatea întreține informațiile despre serviciile prestate, poate opta să raporteze aceste informații în sub-secțiunea Products.
In aceasta sub-sectiune, nu se vor declara informatii pentru stocurile pentru care se tine evidenta prin metoda global-valorica.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Jarvis</author>
    <author>Dell</author>
  </authors>
  <commentList>
    <comment ref="D3" authorId="0" shapeId="0" xr:uid="{987E40BC-2139-4506-97A3-32935DA76CD4}">
      <text>
        <r>
          <rPr>
            <b/>
            <sz val="9"/>
            <color indexed="81"/>
            <rFont val="Tahoma"/>
            <family val="2"/>
          </rPr>
          <t>Jarvis:</t>
        </r>
        <r>
          <rPr>
            <sz val="9"/>
            <color indexed="81"/>
            <rFont val="Tahoma"/>
            <family val="2"/>
          </rPr>
          <t xml:space="preserve">
Cod NC (8 cifre) va fi raportat acolo unde este cerut conform legislației române, în special în cazuri precum: 
-tranzacții de import / export 
-achiziții/livrări de produse alimentare supuse cotei reduse de TVA 
-mișcări intracomunitare supuse raportării Intrastat 
-achiziții/livrări supuse taxei locale inversate de TVA in funcție de codul NC 
-tranzacțiile cu produse accizabile pentru care accizele se determina pe baza codului Cod 
NC. 
Atunci când codul NC nu este cunoscut sau nu este alocat se va completa cu valoarea 0.
99999999 / 00000000 Servicii - categorie generală pentru completarea codului de produs în raportarea SAF-T 
</t>
        </r>
      </text>
    </comment>
    <comment ref="H3" authorId="0" shapeId="0" xr:uid="{8CAA174E-343D-4E5F-BF7F-773A901F99FE}">
      <text>
        <r>
          <rPr>
            <b/>
            <sz val="9"/>
            <color indexed="81"/>
            <rFont val="Tahoma"/>
            <family val="2"/>
          </rPr>
          <t>Jarvis:</t>
        </r>
        <r>
          <rPr>
            <sz val="9"/>
            <color indexed="81"/>
            <rFont val="Tahoma"/>
            <family val="2"/>
          </rPr>
          <t xml:space="preserve">
Conform reglementarilor contabile in vigoare, societatea trebuie sa organizeze evidenta cantitativa si valorica a stocurilor. Elementul MF.PS.12 reprezintă costul unitar folosit pentru evidenta stocurilor conform fisei de  magazie.  
În situația în care evidenta stocurilor se ține conform metodei FIFO și există intrări de aceleași produse cu același cod la costuri diferite, se va completa unit price de mai multe ori pentru același cod de produs – pentru fiecare intrare care compune stocul . 
</t>
        </r>
      </text>
    </comment>
    <comment ref="M3" authorId="1" shapeId="0" xr:uid="{B95C36E7-AA9D-4E28-9807-ED1C1D3E1C63}">
      <text>
        <r>
          <rPr>
            <b/>
            <sz val="9"/>
            <color indexed="81"/>
            <rFont val="Tahoma"/>
            <family val="2"/>
          </rPr>
          <t>Jarvis:</t>
        </r>
        <r>
          <rPr>
            <sz val="9"/>
            <color indexed="81"/>
            <rFont val="Tahoma"/>
            <family val="2"/>
          </rPr>
          <t xml:space="preserve">
Caracteristicile bunurilor conform nomenclator. Se vor raporta pentru produsele accizabile pentru care intervine obligația de marcare și colorare conform Codului Fiscal.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Jarvis</author>
  </authors>
  <commentList>
    <comment ref="F3" authorId="0" shapeId="0" xr:uid="{9163F75A-BF0B-4E54-8695-B8BD97C1C460}">
      <text>
        <r>
          <rPr>
            <b/>
            <sz val="9"/>
            <color indexed="81"/>
            <rFont val="Tahoma"/>
            <family val="2"/>
          </rPr>
          <t>Jarvis:</t>
        </r>
        <r>
          <rPr>
            <sz val="9"/>
            <color indexed="81"/>
            <rFont val="Tahoma"/>
            <family val="2"/>
          </rPr>
          <t xml:space="preserve">
În situația în care proprietarul stocurilor este
un terț, în cadrul acestei subsecțiuni se vor
raporta informații cu privire la entitatea terță
iar în cadrul câmpului AccountID se va
raporta contul contabil 8038 Bunuri primite în
administrare, concesiune şi cu chirie. În
acest caz, OwnerID va fi completat în
consecință avand in vedere instructiunile din
Schema SAF-T, pornind de la CUI-ul entității
ce este proprietarul stocului.</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Jarvis</author>
  </authors>
  <commentList>
    <comment ref="D2" authorId="0" shapeId="0" xr:uid="{935EECD4-1923-4688-9A0F-C4E26C9EBCC6}">
      <text>
        <r>
          <rPr>
            <b/>
            <sz val="9"/>
            <color indexed="81"/>
            <rFont val="Tahoma"/>
            <family val="2"/>
          </rPr>
          <t>Jarvis:</t>
        </r>
        <r>
          <rPr>
            <sz val="9"/>
            <color indexed="81"/>
            <rFont val="Tahoma"/>
            <family val="2"/>
          </rPr>
          <t xml:space="preserve">
În cazul mijloacelor fixe dezvoltate intern, se pot declara detaliile societății (contribuabilul raportor care a
realizat mijlocul fix în regie proprie) care se raportează la elementul MF.A.10. Supplier. Mentionam ca acest
camp este optional.</t>
        </r>
      </text>
    </comment>
    <comment ref="J3" authorId="0" shapeId="0" xr:uid="{555DE013-5394-4090-AA59-C12CF5CFFC97}">
      <text>
        <r>
          <rPr>
            <b/>
            <sz val="9"/>
            <color indexed="81"/>
            <rFont val="Tahoma"/>
            <family val="2"/>
          </rPr>
          <t>Jarvis:</t>
        </r>
        <r>
          <rPr>
            <sz val="9"/>
            <color indexed="81"/>
            <rFont val="Tahoma"/>
            <family val="2"/>
          </rPr>
          <t xml:space="preserve">
Elementul
Assets/MF.A 14 face referire la scopul evaluării activului care poate fi: contabil, fiscal sau comercial. In fișierul
SAF-T se vor raporta doar informațiile contabile referitoare la mijloacele fixe – adică registrul de mijloace fixe
conform evidentelor contabile ale societății. De exemplu, nu se raportează informații cu privire la reevaluările
efectuate si valorile raportate in scopul stabilirii impozitelor locale. Așadar la elementul Assets/MF.A 14 va
raporta faptul ca este vorba despre evaluare contabila.</t>
        </r>
      </text>
    </comment>
    <comment ref="K3" authorId="0" shapeId="0" xr:uid="{BF8FCFA3-DB7A-4AF1-9101-1B68828F15DF}">
      <text>
        <r>
          <rPr>
            <b/>
            <sz val="9"/>
            <color indexed="81"/>
            <rFont val="Tahoma"/>
            <family val="2"/>
          </rPr>
          <t>Jarvis:</t>
        </r>
        <r>
          <rPr>
            <sz val="9"/>
            <color indexed="81"/>
            <rFont val="Tahoma"/>
            <family val="2"/>
          </rPr>
          <t xml:space="preserve">
Câmpul MF.A.15 Valuation Class din Secțiunea 2. Master File se completează cu codul de clasificare a
activului în scopuri de raportare (fiscală), din Catalogul privind clasificarea și duratele normale de funcționare
a mijloacelor fixe, conform HG 2139 / 2004 cu modificarile ulterioare.</t>
        </r>
      </text>
    </comment>
    <comment ref="L3" authorId="0" shapeId="0" xr:uid="{26372F5F-68BD-4FB5-9E8D-4F212C6E92DC}">
      <text>
        <r>
          <rPr>
            <b/>
            <sz val="9"/>
            <color indexed="81"/>
            <rFont val="Tahoma"/>
            <family val="2"/>
          </rPr>
          <t>Jarvis:</t>
        </r>
        <r>
          <rPr>
            <sz val="9"/>
            <color indexed="81"/>
            <rFont val="Tahoma"/>
            <family val="2"/>
          </rPr>
          <t xml:space="preserve">
Costurile totale de achiziție și/sau producție a activului la SelectionStartDate - Valoare de intrare (cost istoric)</t>
        </r>
      </text>
    </comment>
    <comment ref="M3" authorId="0" shapeId="0" xr:uid="{CCCA8DA9-D8AB-415E-8B36-BB28C7523B8D}">
      <text>
        <r>
          <rPr>
            <b/>
            <sz val="9"/>
            <color indexed="81"/>
            <rFont val="Tahoma"/>
            <family val="2"/>
          </rPr>
          <t>Jarvis:</t>
        </r>
        <r>
          <rPr>
            <sz val="9"/>
            <color indexed="81"/>
            <rFont val="Tahoma"/>
            <family val="2"/>
          </rPr>
          <t xml:space="preserve">
Costurile totale de achiziție și/sau producție a activului la SelectionEndDate - Valoarea mijlocului fix  la 31,12,202x (sold final D ct 2131)</t>
        </r>
      </text>
    </comment>
    <comment ref="N3" authorId="0" shapeId="0" xr:uid="{26FF1B54-5EC7-49F0-849A-6555DE4E12EC}">
      <text>
        <r>
          <rPr>
            <b/>
            <sz val="9"/>
            <color indexed="81"/>
            <rFont val="Tahoma"/>
            <family val="2"/>
          </rPr>
          <t>Jarvis:</t>
        </r>
        <r>
          <rPr>
            <sz val="9"/>
            <color indexed="81"/>
            <rFont val="Tahoma"/>
            <family val="2"/>
          </rPr>
          <t xml:space="preserve">
Informația din câmpul MF.A.18 Investment Support din structura MF.A.1 Assets, din subsecțiunea Assets din
secțiunea Master Files – specifică pentru fiecare mijloc fix în parte valoarea rămasă a subvenției pentru
investiții la sfârșitul perioadei de raportare. În cazul mijloacelor fixe pentru care nu s-au primit subvenții pentru
investiții, valoarea de raportat este 0.</t>
        </r>
      </text>
    </comment>
    <comment ref="O3" authorId="0" shapeId="0" xr:uid="{22F5932F-8D0D-4509-A23A-258D4C92214B}">
      <text>
        <r>
          <rPr>
            <b/>
            <sz val="9"/>
            <color indexed="81"/>
            <rFont val="Tahoma"/>
            <family val="2"/>
          </rPr>
          <t>Jarvis:</t>
        </r>
        <r>
          <rPr>
            <sz val="9"/>
            <color indexed="81"/>
            <rFont val="Tahoma"/>
            <family val="2"/>
          </rPr>
          <t xml:space="preserve">
Durata de amortizare</t>
        </r>
      </text>
    </comment>
    <comment ref="P3" authorId="0" shapeId="0" xr:uid="{FE76789B-7A29-469F-A842-6063F700513C}">
      <text>
        <r>
          <rPr>
            <b/>
            <sz val="9"/>
            <color indexed="81"/>
            <rFont val="Tahoma"/>
            <family val="2"/>
          </rPr>
          <t>Jarvis:</t>
        </r>
        <r>
          <rPr>
            <sz val="9"/>
            <color indexed="81"/>
            <rFont val="Tahoma"/>
            <family val="2"/>
          </rPr>
          <t xml:space="preserve">
Perioada de viață utilă în luni</t>
        </r>
      </text>
    </comment>
    <comment ref="Q3" authorId="0" shapeId="0" xr:uid="{88562ADE-EC78-4976-B68A-01CDD871522D}">
      <text>
        <r>
          <rPr>
            <b/>
            <sz val="9"/>
            <color indexed="81"/>
            <rFont val="Tahoma"/>
            <family val="2"/>
          </rPr>
          <t>Jarvis:</t>
        </r>
        <r>
          <rPr>
            <sz val="9"/>
            <color indexed="81"/>
            <rFont val="Tahoma"/>
            <family val="2"/>
          </rPr>
          <t xml:space="preserve">
La elementul MF.A.21 Asset Addition se transmite creșterea de valoare a mijlocului fix (e.g. prin modernizare,
nu include reevaluări), în cursul anului. La acest element se includ de asemenea achizițiile de mijloace fixe
efectuate in perioada de raportare.</t>
        </r>
      </text>
    </comment>
    <comment ref="R3" authorId="0" shapeId="0" xr:uid="{9E81E209-934B-4E91-8B0A-FE2C5CA1BCCB}">
      <text>
        <r>
          <rPr>
            <b/>
            <sz val="9"/>
            <color indexed="81"/>
            <rFont val="Tahoma"/>
            <family val="2"/>
          </rPr>
          <t>Jarvis:</t>
        </r>
        <r>
          <rPr>
            <sz val="9"/>
            <color indexed="81"/>
            <rFont val="Tahoma"/>
            <family val="2"/>
          </rPr>
          <t xml:space="preserve">
La elementul MF.A.22 Transfers se raportează transferuri din categoria mijloacelor fixe in categoria de active
circulante, sau invers- transferuri din categoria de active circulante în categoria de mijloace fixe, transferuri din
categoria de mijloace fixe în curs de execuție în diverse categorii de mijloace fixe, (inclusiv reclasificări intre
conturi diferite de mijloace fixe)</t>
        </r>
      </text>
    </comment>
    <comment ref="S3" authorId="0" shapeId="0" xr:uid="{4A0E5986-5022-4966-AD11-2E2AEDAAB2B6}">
      <text>
        <r>
          <rPr>
            <b/>
            <sz val="9"/>
            <color indexed="81"/>
            <rFont val="Tahoma"/>
            <family val="2"/>
          </rPr>
          <t>Jarvis:</t>
        </r>
        <r>
          <rPr>
            <sz val="9"/>
            <color indexed="81"/>
            <rFont val="Tahoma"/>
            <family val="2"/>
          </rPr>
          <t xml:space="preserve">
Valoarea contabilă a ieșirilor de mijloace fixe în timpul perioadei selectate (rulaj creditor al contului 2xxx)</t>
        </r>
      </text>
    </comment>
    <comment ref="U3" authorId="0" shapeId="0" xr:uid="{31E58EFA-E05E-4EAF-9804-438375937783}">
      <text>
        <r>
          <rPr>
            <b/>
            <sz val="9"/>
            <color indexed="81"/>
            <rFont val="Tahoma"/>
            <family val="2"/>
          </rPr>
          <t>Jarvis:</t>
        </r>
        <r>
          <rPr>
            <sz val="9"/>
            <color indexed="81"/>
            <rFont val="Tahoma"/>
            <family val="2"/>
          </rPr>
          <t xml:space="preserve">
Informația din câmpul MF.A.25 Depreciation Method se completează cu un text în format liber (de exemplu
„LINIARĂ”, „ACCELERATĂ”, „DEGRESIVĂ” sau „UNITATE DE PRODUS”), în limba română - în funcție de
modul de amortizare stabilit pentru mijlocul fix respectiv și cum apare acesta înscrisă în Registrul Mijloacelor
Fixe al contribuabilului raportor</t>
        </r>
      </text>
    </comment>
    <comment ref="V3" authorId="0" shapeId="0" xr:uid="{DC687CB5-0B67-4086-84DF-9291EF890888}">
      <text>
        <r>
          <rPr>
            <b/>
            <sz val="9"/>
            <color indexed="81"/>
            <rFont val="Tahoma"/>
            <family val="2"/>
          </rPr>
          <t>Jarvis:</t>
        </r>
        <r>
          <rPr>
            <sz val="9"/>
            <color indexed="81"/>
            <rFont val="Tahoma"/>
            <family val="2"/>
          </rPr>
          <t xml:space="preserve">
Informația din câmpul MF.A.26 Depreciation Percentage se completează cu rata de amortizare normată pe an
sau lună (depinde de durata de utilizare economică aleasă și metoda de amortizare aleasă)</t>
        </r>
      </text>
    </comment>
    <comment ref="W3" authorId="0" shapeId="0" xr:uid="{C39FA9F6-3984-4D44-AFD9-50C248BBE616}">
      <text>
        <r>
          <rPr>
            <b/>
            <sz val="9"/>
            <color indexed="81"/>
            <rFont val="Tahoma"/>
            <family val="2"/>
          </rPr>
          <t>Jarvis:</t>
        </r>
        <r>
          <rPr>
            <sz val="9"/>
            <color indexed="81"/>
            <rFont val="Tahoma"/>
            <family val="2"/>
          </rPr>
          <t xml:space="preserve">
Amortizare in an (Total rulaj C 28xx) </t>
        </r>
      </text>
    </comment>
    <comment ref="X3" authorId="0" shapeId="0" xr:uid="{964BB118-ED11-4EB9-9C70-F1C50A0D4A9D}">
      <text>
        <r>
          <rPr>
            <b/>
            <sz val="9"/>
            <color indexed="81"/>
            <rFont val="Tahoma"/>
            <family val="2"/>
          </rPr>
          <t>Jarvis:</t>
        </r>
        <r>
          <rPr>
            <sz val="9"/>
            <color indexed="81"/>
            <rFont val="Tahoma"/>
            <family val="2"/>
          </rPr>
          <t xml:space="preserve">
Informația din câmpul MF.A.28 Appreciation for Period se completează cu valoarea totală a aprecierii în timpul perioadei de selecție în valuta implicită a antetului. O astfel de situație poate fi generată de reevaluarea mijloacelor fixe.</t>
        </r>
      </text>
    </comment>
    <comment ref="Z3" authorId="0" shapeId="0" xr:uid="{C58FF130-0932-4DEA-B806-766A7D4664B4}">
      <text>
        <r>
          <rPr>
            <b/>
            <sz val="9"/>
            <color indexed="81"/>
            <rFont val="Tahoma"/>
            <family val="2"/>
          </rPr>
          <t>Jarvis:</t>
        </r>
        <r>
          <rPr>
            <sz val="9"/>
            <color indexed="81"/>
            <rFont val="Tahoma"/>
            <family val="2"/>
          </rPr>
          <t xml:space="preserve">
În cazul în care contribuabilul nu are o metodă de depreciere extraordinară, se completează cu 0 (zero).
Dacă contribuabilul a utilizat o metodă excepțională de amortizarea / depreciere – atunci se completează cu metoda de depreciere extraordinara aplicata. Pentru determinarea pierderilor extraordinare din depreciere, evaluatorii autorizaţi, potrivit legii, sau personalul entităţii pot utiliza diferite metode de evaluare ca de exemplu: metode bazate pe fluxuri de numerar.
</t>
        </r>
      </text>
    </comment>
    <comment ref="AA3" authorId="0" shapeId="0" xr:uid="{4575E342-4271-47BC-8C64-8353528D3095}">
      <text>
        <r>
          <rPr>
            <b/>
            <sz val="9"/>
            <color indexed="81"/>
            <rFont val="Tahoma"/>
            <family val="2"/>
          </rPr>
          <t>Jarvis:</t>
        </r>
        <r>
          <rPr>
            <sz val="9"/>
            <color indexed="81"/>
            <rFont val="Tahoma"/>
            <family val="2"/>
          </rPr>
          <t xml:space="preserve">
Elementul MF.A.29 ExtraordinaryDepreciationsForPeriod se refera la ajustările de depreciere înregistrate pentru respectivul mijloc fix (de exemplu ajustări de depreciere înregistrate în situația în care mijlocul fix este trecut in conservare , etc.).</t>
        </r>
      </text>
    </comment>
    <comment ref="N4" authorId="0" shapeId="0" xr:uid="{B75C8A9D-E048-461B-B713-E95142FC6B13}">
      <text>
        <r>
          <rPr>
            <b/>
            <sz val="9"/>
            <color indexed="81"/>
            <rFont val="Tahoma"/>
            <family val="2"/>
          </rPr>
          <t>Jarvis:</t>
        </r>
        <r>
          <rPr>
            <sz val="9"/>
            <color indexed="81"/>
            <rFont val="Tahoma"/>
            <family val="2"/>
          </rPr>
          <t xml:space="preserve">
 - subventie pentru investitie 1.7.2022 - valoare ramasa la 31.12.2022 (5,000-valoarea subventiei-amortizarea valorii subventiei (iulie-decembrie 2022))</t>
        </r>
      </text>
    </comment>
    <comment ref="Q4" authorId="0" shapeId="0" xr:uid="{6EB6308C-DC98-482A-8F96-663585AE1E18}">
      <text>
        <r>
          <rPr>
            <b/>
            <sz val="9"/>
            <color indexed="81"/>
            <rFont val="Tahoma"/>
            <family val="2"/>
          </rPr>
          <t>Jarvis:</t>
        </r>
        <r>
          <rPr>
            <sz val="9"/>
            <color indexed="81"/>
            <rFont val="Tahoma"/>
            <family val="2"/>
          </rPr>
          <t xml:space="preserve">
modernizare in 1.7.2022</t>
        </r>
      </text>
    </comment>
    <comment ref="S4" authorId="0" shapeId="0" xr:uid="{BB163EA7-8058-4CA4-901F-A14D6153633A}">
      <text>
        <r>
          <rPr>
            <b/>
            <sz val="9"/>
            <color indexed="81"/>
            <rFont val="Tahoma"/>
            <family val="2"/>
          </rPr>
          <t>Jarvis:</t>
        </r>
        <r>
          <rPr>
            <sz val="9"/>
            <color indexed="81"/>
            <rFont val="Tahoma"/>
            <family val="2"/>
          </rPr>
          <t xml:space="preserve">
casare partiala 31.12.2022 (rulaj creditor al contului 21331)</t>
        </r>
      </text>
    </comment>
    <comment ref="T4" authorId="0" shapeId="0" xr:uid="{E65BDC18-1036-4329-B4C5-DD02711C76D8}">
      <text>
        <r>
          <rPr>
            <b/>
            <sz val="9"/>
            <color indexed="81"/>
            <rFont val="Tahoma"/>
            <family val="2"/>
          </rPr>
          <t>Jarvis:</t>
        </r>
        <r>
          <rPr>
            <sz val="9"/>
            <color indexed="81"/>
            <rFont val="Tahoma"/>
            <family val="2"/>
          </rPr>
          <t xml:space="preserve">
(90,000 - valoarea initiala a mijlocului fix-19,500 - amortizarea pana la 01,01,2022) (sold initial ct D 21331-sold initial ct C 281)</t>
        </r>
      </text>
    </comment>
    <comment ref="W4" authorId="0" shapeId="0" xr:uid="{513E5B71-089E-41C8-AC65-431AFADA1047}">
      <text>
        <r>
          <rPr>
            <b/>
            <sz val="9"/>
            <color indexed="81"/>
            <rFont val="Tahoma"/>
            <family val="2"/>
          </rPr>
          <t>Jarvis:</t>
        </r>
        <r>
          <rPr>
            <sz val="9"/>
            <color indexed="81"/>
            <rFont val="Tahoma"/>
            <family val="2"/>
          </rPr>
          <t xml:space="preserve">
Amortizare 2022 (Total rulaj C 281) </t>
        </r>
      </text>
    </comment>
    <comment ref="AB4" authorId="0" shapeId="0" xr:uid="{2B2BD5B3-E96B-4524-A710-F2BB82F5D6D5}">
      <text>
        <r>
          <rPr>
            <b/>
            <sz val="9"/>
            <color indexed="81"/>
            <rFont val="Tahoma"/>
            <family val="2"/>
          </rPr>
          <t>Jarvis:</t>
        </r>
        <r>
          <rPr>
            <sz val="9"/>
            <color indexed="81"/>
            <rFont val="Tahoma"/>
            <family val="2"/>
          </rPr>
          <t xml:space="preserve">
Amortizare cumulata la zi (sold ct C 281 la 31,12,2022) </t>
        </r>
      </text>
    </comment>
    <comment ref="AC4" authorId="0" shapeId="0" xr:uid="{77D48062-E7E0-4771-94DF-8228A9718F4B}">
      <text>
        <r>
          <rPr>
            <b/>
            <sz val="9"/>
            <color indexed="81"/>
            <rFont val="Tahoma"/>
            <family val="2"/>
          </rPr>
          <t>Jarvis:</t>
        </r>
        <r>
          <rPr>
            <sz val="9"/>
            <color indexed="81"/>
            <rFont val="Tahoma"/>
            <family val="2"/>
          </rPr>
          <t xml:space="preserve">
Valoarea neta la sfarsitul perioadei (31 decembrie 2022) (90.000 - valoarea initiala+10.000 - modernizarea - 1.000 - casare partiala mijloc fix-38.547 - amortizarea cumulata) (sold final ct D 21331-sold final ct C 281) </t>
        </r>
      </text>
    </comment>
    <comment ref="L5" authorId="0" shapeId="0" xr:uid="{6C4DDC73-9DCC-4661-A18A-B29F45120054}">
      <text>
        <r>
          <rPr>
            <b/>
            <sz val="9"/>
            <color indexed="81"/>
            <rFont val="Tahoma"/>
            <family val="2"/>
          </rPr>
          <t>Jarvis:</t>
        </r>
        <r>
          <rPr>
            <sz val="9"/>
            <color indexed="81"/>
            <rFont val="Tahoma"/>
            <family val="2"/>
          </rPr>
          <t xml:space="preserve">
Valoare de intrare (cost istoric)</t>
        </r>
      </text>
    </comment>
    <comment ref="M5" authorId="0" shapeId="0" xr:uid="{AA8C96E2-B659-4366-956C-2FEBEFD0A51B}">
      <text>
        <r>
          <rPr>
            <b/>
            <sz val="9"/>
            <color indexed="81"/>
            <rFont val="Tahoma"/>
            <family val="2"/>
          </rPr>
          <t>Jarvis:</t>
        </r>
        <r>
          <rPr>
            <sz val="9"/>
            <color indexed="81"/>
            <rFont val="Tahoma"/>
            <family val="2"/>
          </rPr>
          <t xml:space="preserve">
Valoarea mijlocului fix  la 31,12,2022 (sold final D ct 2131)</t>
        </r>
      </text>
    </comment>
    <comment ref="S5" authorId="0" shapeId="0" xr:uid="{7FE0E059-B5BE-43DE-95FD-DC2D18FB0DB2}">
      <text>
        <r>
          <rPr>
            <b/>
            <sz val="9"/>
            <color indexed="81"/>
            <rFont val="Tahoma"/>
            <family val="2"/>
          </rPr>
          <t>Jarvis:</t>
        </r>
        <r>
          <rPr>
            <sz val="9"/>
            <color indexed="81"/>
            <rFont val="Tahoma"/>
            <family val="2"/>
          </rPr>
          <t xml:space="preserve">
rulaj creditor al contului 2131</t>
        </r>
      </text>
    </comment>
    <comment ref="T5" authorId="0" shapeId="0" xr:uid="{2528D9AE-8BC7-4D36-8E64-CE62B3B5E5AA}">
      <text>
        <r>
          <rPr>
            <b/>
            <sz val="9"/>
            <color indexed="81"/>
            <rFont val="Tahoma"/>
            <family val="2"/>
          </rPr>
          <t>Jarvis:</t>
        </r>
        <r>
          <rPr>
            <sz val="9"/>
            <color indexed="81"/>
            <rFont val="Tahoma"/>
            <family val="2"/>
          </rPr>
          <t xml:space="preserve">
Valoarea neta la inceputul perioadei (1 ianuarie 2022) (90,000 - valoarea initiala a mijlocului fix-19,500 - amortizarea pana la 01,01,2022) (sold initial ct D 2131-sold initial ct C 281)</t>
        </r>
      </text>
    </comment>
    <comment ref="W5" authorId="0" shapeId="0" xr:uid="{A9E10B4C-A081-41B8-A597-89994E991DCB}">
      <text>
        <r>
          <rPr>
            <b/>
            <sz val="9"/>
            <color indexed="81"/>
            <rFont val="Tahoma"/>
            <family val="2"/>
          </rPr>
          <t>Jarvis:</t>
        </r>
        <r>
          <rPr>
            <sz val="9"/>
            <color indexed="81"/>
            <rFont val="Tahoma"/>
            <family val="2"/>
          </rPr>
          <t xml:space="preserve">
Amortizare 2022 (Total rulaj C 281) </t>
        </r>
      </text>
    </comment>
    <comment ref="L6" authorId="0" shapeId="0" xr:uid="{5AB97C0E-24D9-409F-8054-734D49031893}">
      <text>
        <r>
          <rPr>
            <b/>
            <sz val="9"/>
            <color indexed="81"/>
            <rFont val="Tahoma"/>
            <family val="2"/>
          </rPr>
          <t>Jarvis:</t>
        </r>
        <r>
          <rPr>
            <sz val="9"/>
            <color indexed="81"/>
            <rFont val="Tahoma"/>
            <family val="2"/>
          </rPr>
          <t xml:space="preserve">
Se recomanda inscrierea costului istoric al mijlocului fix. Numai in situatia  in care costul istoric al mijlocului fix nu este disponibil in sistemele contabile se va inscrie valoarea reevaluata a acestuia.</t>
        </r>
      </text>
    </comment>
    <comment ref="T6" authorId="0" shapeId="0" xr:uid="{93646422-FB17-4644-B096-8FC77EC7E4AD}">
      <text>
        <r>
          <rPr>
            <b/>
            <sz val="9"/>
            <color indexed="81"/>
            <rFont val="Tahoma"/>
            <family val="2"/>
          </rPr>
          <t>Jarvis:</t>
        </r>
        <r>
          <rPr>
            <sz val="9"/>
            <color indexed="81"/>
            <rFont val="Tahoma"/>
            <family val="2"/>
          </rPr>
          <t xml:space="preserve">
Valoarea neta la inceputul perioadei (1 ianuarie 2022) (90,000 - valoarea initiala a mijlocului fix-1,500 - amortizarea pana la 01,01,2022) (sold initial ct D 21332-sold initial ct C 281)</t>
        </r>
      </text>
    </comment>
    <comment ref="W6" authorId="0" shapeId="0" xr:uid="{89772BF3-33B5-422C-A5DD-DAD96CBD7A98}">
      <text>
        <r>
          <rPr>
            <b/>
            <sz val="9"/>
            <color indexed="81"/>
            <rFont val="Tahoma"/>
            <family val="2"/>
          </rPr>
          <t>Jarvis:</t>
        </r>
        <r>
          <rPr>
            <sz val="9"/>
            <color indexed="81"/>
            <rFont val="Tahoma"/>
            <family val="2"/>
          </rPr>
          <t xml:space="preserve">
Amortizare 2022 (Total rulaj C 281) </t>
        </r>
      </text>
    </comment>
    <comment ref="AC6" authorId="0" shapeId="0" xr:uid="{2CF5055E-6BC9-4C89-BBDF-5EA30A35C0D5}">
      <text>
        <r>
          <rPr>
            <b/>
            <sz val="9"/>
            <color indexed="81"/>
            <rFont val="Tahoma"/>
            <family val="2"/>
          </rPr>
          <t>Jarvis:</t>
        </r>
        <r>
          <rPr>
            <sz val="9"/>
            <color indexed="81"/>
            <rFont val="Tahoma"/>
            <family val="2"/>
          </rPr>
          <t xml:space="preserve">
valoarea neta la sfarsitul perioadei (31 decembrie 2022) include cost si reevaluare (sold final ct D 21332-sold final ct C 281)</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Jarvis</author>
  </authors>
  <commentList>
    <comment ref="L2" authorId="0" shapeId="0" xr:uid="{54044AB8-9205-45D4-9437-5C62938E4EBB}">
      <text>
        <r>
          <rPr>
            <b/>
            <sz val="9"/>
            <color indexed="81"/>
            <rFont val="Tahoma"/>
            <family val="2"/>
          </rPr>
          <t>Jarvis:</t>
        </r>
        <r>
          <rPr>
            <sz val="9"/>
            <color indexed="81"/>
            <rFont val="Tahoma"/>
            <family val="2"/>
          </rPr>
          <t xml:space="preserve">
Pentru tranzacțiile corespunzătoare din secțiunea 3.GeneralLedgerEntries care nu reprezintă înregistrări de
datorii si creanțe pentru care, conform reglementarilor contabile aplicabile, exista obligația de contabilizare pe
fiecare persoana fizica sau juridica, în câmpurile GL.20 “SupplierID”, si GL.19 “CustomerID” se va completa
cu codul unic al contribuabilului raportor.</t>
        </r>
      </text>
    </comment>
    <comment ref="A3" authorId="0" shapeId="0" xr:uid="{96145DC6-033A-45C7-B986-CD2F5DDB486E}">
      <text>
        <r>
          <rPr>
            <b/>
            <sz val="9"/>
            <color indexed="81"/>
            <rFont val="Tahoma"/>
            <family val="2"/>
          </rPr>
          <t>Jarvis:</t>
        </r>
        <r>
          <rPr>
            <sz val="9"/>
            <color indexed="81"/>
            <rFont val="Tahoma"/>
            <family val="2"/>
          </rPr>
          <t xml:space="preserve">
GL.5 JournalID – identificator unic pentru jurnal
(numele jurnalului sub forma unui text, de exemplu „ Jurnal de casa”, „Jurnalul de banca”, „Jurnalul pentru
achiziții de la furnizori locali”, etc. cate unul pentru fiecare jurnale auxiliar folosit),</t>
        </r>
      </text>
    </comment>
    <comment ref="B3" authorId="0" shapeId="0" xr:uid="{B37A294E-ACCA-472E-A6E1-E5FE8C42CA5C}">
      <text>
        <r>
          <rPr>
            <b/>
            <sz val="9"/>
            <color indexed="81"/>
            <rFont val="Tahoma"/>
            <family val="2"/>
          </rPr>
          <t>Jarvis:</t>
        </r>
        <r>
          <rPr>
            <sz val="9"/>
            <color indexed="81"/>
            <rFont val="Tahoma"/>
            <family val="2"/>
          </rPr>
          <t xml:space="preserve">
GL. 6 Description
descrierea jurnalului (text explicativ),</t>
        </r>
      </text>
    </comment>
    <comment ref="C3" authorId="0" shapeId="0" xr:uid="{22B2BE10-5B56-4C9C-AD94-422FC5D3FBDA}">
      <text>
        <r>
          <rPr>
            <b/>
            <sz val="9"/>
            <color indexed="81"/>
            <rFont val="Tahoma"/>
            <family val="2"/>
          </rPr>
          <t>Jarvis:</t>
        </r>
        <r>
          <rPr>
            <sz val="9"/>
            <color indexed="81"/>
            <rFont val="Tahoma"/>
            <family val="2"/>
          </rPr>
          <t xml:space="preserve">
GL.7 Type care descrie modul de grupare a jurnalelor și o listă de
tranzacții</t>
        </r>
      </text>
    </comment>
    <comment ref="D3" authorId="0" shapeId="0" xr:uid="{9277BB38-B2CC-40F4-BE16-E350F05BAE1D}">
      <text>
        <r>
          <rPr>
            <b/>
            <sz val="9"/>
            <color indexed="81"/>
            <rFont val="Tahoma"/>
            <family val="2"/>
          </rPr>
          <t>Jarvis:</t>
        </r>
        <r>
          <rPr>
            <sz val="9"/>
            <color indexed="81"/>
            <rFont val="Tahoma"/>
            <family val="2"/>
          </rPr>
          <t xml:space="preserve">
GL.9 TransactionID – identificator unic pentru înregistrarea contabilă</t>
        </r>
      </text>
    </comment>
    <comment ref="E3" authorId="0" shapeId="0" xr:uid="{6045066F-FEF2-4530-B8CE-432FC5D0367A}">
      <text>
        <r>
          <rPr>
            <b/>
            <sz val="9"/>
            <color indexed="81"/>
            <rFont val="Tahoma"/>
            <family val="2"/>
          </rPr>
          <t>Jarvis:</t>
        </r>
        <r>
          <rPr>
            <sz val="9"/>
            <color indexed="81"/>
            <rFont val="Tahoma"/>
            <family val="2"/>
          </rPr>
          <t xml:space="preserve">
GL.10 Period – perioada contabilă pentru care s-a făcut înregistrarea respectivă (în general numărul lunii sau
trimestrului, după caz)</t>
        </r>
      </text>
    </comment>
    <comment ref="F3" authorId="0" shapeId="0" xr:uid="{D5574B50-C885-45E8-80AD-C0C788D35423}">
      <text>
        <r>
          <rPr>
            <b/>
            <sz val="9"/>
            <color indexed="81"/>
            <rFont val="Tahoma"/>
            <family val="2"/>
          </rPr>
          <t>Jarvis:</t>
        </r>
        <r>
          <rPr>
            <sz val="9"/>
            <color indexed="81"/>
            <rFont val="Tahoma"/>
            <family val="2"/>
          </rPr>
          <t xml:space="preserve">
GL.11 PeriodYear – anul perioadei contabile (anul contabil, exprimat numeric, complet, 2021, 2022).</t>
        </r>
      </text>
    </comment>
    <comment ref="G3" authorId="0" shapeId="0" xr:uid="{98755B60-8D46-46F5-BF89-E04A5B967859}">
      <text>
        <r>
          <rPr>
            <b/>
            <sz val="9"/>
            <color indexed="81"/>
            <rFont val="Tahoma"/>
            <family val="2"/>
          </rPr>
          <t>Jarvis:</t>
        </r>
        <r>
          <rPr>
            <sz val="9"/>
            <color indexed="81"/>
            <rFont val="Tahoma"/>
            <family val="2"/>
          </rPr>
          <t xml:space="preserve">
GL.12 Transaction Date – data tranzacției, data documentului justificativ care sta la baza înregistrării
tranzactiei in contabilitate, data înregistrării contabile (data notei contabile) așa cum apare în evidența
contabilă</t>
        </r>
      </text>
    </comment>
    <comment ref="H3" authorId="0" shapeId="0" xr:uid="{F244F999-2CB7-4089-95D4-016B51861590}">
      <text>
        <r>
          <rPr>
            <b/>
            <sz val="9"/>
            <color indexed="81"/>
            <rFont val="Tahoma"/>
            <family val="2"/>
          </rPr>
          <t>Jarvis:</t>
        </r>
        <r>
          <rPr>
            <sz val="9"/>
            <color indexed="81"/>
            <rFont val="Tahoma"/>
            <family val="2"/>
          </rPr>
          <t xml:space="preserve">
GL.15 Description – descrierea înregistrării contabile (notei contabile), după cum a fost introdusă în evidența
contabilă de către contribuabilul raportor</t>
        </r>
      </text>
    </comment>
    <comment ref="I3" authorId="0" shapeId="0" xr:uid="{3BB00D4B-4737-416E-A298-3CC14B6404A7}">
      <text>
        <r>
          <rPr>
            <b/>
            <sz val="9"/>
            <color indexed="81"/>
            <rFont val="Tahoma"/>
            <family val="2"/>
          </rPr>
          <t>Jarvis:</t>
        </r>
        <r>
          <rPr>
            <sz val="9"/>
            <color indexed="81"/>
            <rFont val="Tahoma"/>
            <family val="2"/>
          </rPr>
          <t xml:space="preserve">
GL. 17 SystemEntryDate - este data în format complet când a fost procesat lotul de înregistrări contabile în
evidența contribuabilului raportor (de exemplu – data introducerii în evidența informatică a unor bonuri de
consum, sau note de intrare-recepție – din documentele primare, care sunt procesate grupat la sfârșitul
săptămânii, etc.)</t>
        </r>
      </text>
    </comment>
    <comment ref="J3" authorId="0" shapeId="0" xr:uid="{F30BF5E9-BCB4-44D6-8E9A-5C232B6183DA}">
      <text>
        <r>
          <rPr>
            <b/>
            <sz val="9"/>
            <color indexed="81"/>
            <rFont val="Tahoma"/>
            <family val="2"/>
          </rPr>
          <t>Jarvis:</t>
        </r>
        <r>
          <rPr>
            <sz val="9"/>
            <color indexed="81"/>
            <rFont val="Tahoma"/>
            <family val="2"/>
          </rPr>
          <t xml:space="preserve">
GL.18 GLPostingDate – data înregistrării în Registrul Jurnal pentru respectiva înregistrare contabilă</t>
        </r>
      </text>
    </comment>
    <comment ref="K3" authorId="0" shapeId="0" xr:uid="{437B57B3-1F4C-40CA-A7C7-8D70D0EB7977}">
      <text>
        <r>
          <rPr>
            <b/>
            <sz val="9"/>
            <color indexed="81"/>
            <rFont val="Tahoma"/>
            <family val="2"/>
          </rPr>
          <t>Jarvis:</t>
        </r>
        <r>
          <rPr>
            <sz val="9"/>
            <color indexed="81"/>
            <rFont val="Tahoma"/>
            <family val="2"/>
          </rPr>
          <t xml:space="preserve">
GL.19 CustomerID - este vorba de identitatea clientului documentului / tranzacției în baza căruia s-a făcut
înregistrarea contabilă - numit convențional Customer (Client))</t>
        </r>
      </text>
    </comment>
    <comment ref="L3" authorId="0" shapeId="0" xr:uid="{5CB02C00-9F25-475E-923D-08DC5265CBBC}">
      <text>
        <r>
          <rPr>
            <b/>
            <sz val="9"/>
            <color indexed="81"/>
            <rFont val="Tahoma"/>
            <family val="2"/>
          </rPr>
          <t>Jarvis:</t>
        </r>
        <r>
          <rPr>
            <sz val="9"/>
            <color indexed="81"/>
            <rFont val="Tahoma"/>
            <family val="2"/>
          </rPr>
          <t xml:space="preserve">
GL.20 SupplierID – este vorba de identitatea furnizorului documentului / tranzacției în baza căruia s-a făcut
înregistrarea contabilă - numit convențional Supplier (Furnizor)</t>
        </r>
      </text>
    </comment>
    <comment ref="P181" authorId="0" shapeId="0" xr:uid="{1268BF6F-088B-489C-BA7A-7109E6F8A973}">
      <text>
        <r>
          <rPr>
            <b/>
            <sz val="9"/>
            <color indexed="81"/>
            <rFont val="Tahoma"/>
            <family val="2"/>
          </rPr>
          <t>Jarvis:</t>
        </r>
        <r>
          <rPr>
            <sz val="9"/>
            <color indexed="81"/>
            <rFont val="Tahoma"/>
            <family val="2"/>
          </rPr>
          <t xml:space="preserve">
Sau 000 000000</t>
        </r>
      </text>
    </comment>
    <comment ref="P185" authorId="0" shapeId="0" xr:uid="{519640AC-E2E8-4369-AD01-989019CF8D05}">
      <text>
        <r>
          <rPr>
            <b/>
            <sz val="9"/>
            <color indexed="81"/>
            <rFont val="Tahoma"/>
            <family val="2"/>
          </rPr>
          <t>Jarvis:</t>
        </r>
        <r>
          <rPr>
            <sz val="9"/>
            <color indexed="81"/>
            <rFont val="Tahoma"/>
            <family val="2"/>
          </rPr>
          <t xml:space="preserve">
Sau 000 000000</t>
        </r>
      </text>
    </comment>
    <comment ref="P195" authorId="0" shapeId="0" xr:uid="{24C0DECE-1387-4365-A562-F977DF07795E}">
      <text>
        <r>
          <rPr>
            <b/>
            <sz val="9"/>
            <color indexed="81"/>
            <rFont val="Tahoma"/>
            <family val="2"/>
          </rPr>
          <t>Jarvis:</t>
        </r>
        <r>
          <rPr>
            <sz val="9"/>
            <color indexed="81"/>
            <rFont val="Tahoma"/>
            <family val="2"/>
          </rPr>
          <t xml:space="preserve">
Sau 000 000000</t>
        </r>
      </text>
    </comment>
    <comment ref="P197" authorId="0" shapeId="0" xr:uid="{309BB6D8-0832-46AB-8491-F35D7473E832}">
      <text>
        <r>
          <rPr>
            <b/>
            <sz val="9"/>
            <color indexed="81"/>
            <rFont val="Tahoma"/>
            <family val="2"/>
          </rPr>
          <t>Jarvis:</t>
        </r>
        <r>
          <rPr>
            <sz val="9"/>
            <color indexed="81"/>
            <rFont val="Tahoma"/>
            <family val="2"/>
          </rPr>
          <t xml:space="preserve">
Sau 000 000000</t>
        </r>
      </text>
    </comment>
    <comment ref="P207" authorId="0" shapeId="0" xr:uid="{56FB341B-A6CE-4840-8663-61C795A6E68A}">
      <text>
        <r>
          <rPr>
            <b/>
            <sz val="9"/>
            <color indexed="81"/>
            <rFont val="Tahoma"/>
            <family val="2"/>
          </rPr>
          <t>Jarvis:</t>
        </r>
        <r>
          <rPr>
            <sz val="9"/>
            <color indexed="81"/>
            <rFont val="Tahoma"/>
            <family val="2"/>
          </rPr>
          <t xml:space="preserve">
Sau 000 000000</t>
        </r>
      </text>
    </comment>
    <comment ref="P209" authorId="0" shapeId="0" xr:uid="{4A8FEA10-0A16-425C-A000-C7615E126CB1}">
      <text>
        <r>
          <rPr>
            <b/>
            <sz val="9"/>
            <color indexed="81"/>
            <rFont val="Tahoma"/>
            <family val="2"/>
          </rPr>
          <t>Jarvis:</t>
        </r>
        <r>
          <rPr>
            <sz val="9"/>
            <color indexed="81"/>
            <rFont val="Tahoma"/>
            <family val="2"/>
          </rPr>
          <t xml:space="preserve">
Sau 000 000000</t>
        </r>
      </text>
    </comment>
    <comment ref="P229" authorId="0" shapeId="0" xr:uid="{E6094FEC-E926-400D-8F09-3FB231923B05}">
      <text>
        <r>
          <rPr>
            <b/>
            <sz val="9"/>
            <color indexed="81"/>
            <rFont val="Tahoma"/>
            <family val="2"/>
          </rPr>
          <t>Jarvis:</t>
        </r>
        <r>
          <rPr>
            <sz val="9"/>
            <color indexed="81"/>
            <rFont val="Tahoma"/>
            <family val="2"/>
          </rPr>
          <t xml:space="preserve">
Sau 000 000000</t>
        </r>
      </text>
    </comment>
    <comment ref="P235" authorId="0" shapeId="0" xr:uid="{E328ECA0-0FFF-48B0-B981-4203D4A43905}">
      <text>
        <r>
          <rPr>
            <b/>
            <sz val="9"/>
            <color indexed="81"/>
            <rFont val="Tahoma"/>
            <family val="2"/>
          </rPr>
          <t>Jarvis:</t>
        </r>
        <r>
          <rPr>
            <sz val="9"/>
            <color indexed="81"/>
            <rFont val="Tahoma"/>
            <family val="2"/>
          </rPr>
          <t xml:space="preserve">
Sau 000 000000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Jarvis</author>
  </authors>
  <commentList>
    <comment ref="H5" authorId="0" shapeId="0" xr:uid="{07882A50-F844-4240-AF06-669000E09EED}">
      <text>
        <r>
          <rPr>
            <b/>
            <sz val="9"/>
            <color indexed="81"/>
            <rFont val="Tahoma"/>
            <family val="2"/>
          </rPr>
          <t>Jarvis:</t>
        </r>
        <r>
          <rPr>
            <sz val="9"/>
            <color indexed="81"/>
            <rFont val="Tahoma"/>
            <family val="2"/>
          </rPr>
          <t xml:space="preserve">
Self-billing indicator se va utiliza doar pentru situația în care sunt emise facturi în numele și pe seama
furnizorului, caz în care se utilizează codul 389 pentru autofactură, altfel se completeaza cu valoarea 0
(zero).</t>
        </r>
      </text>
    </comment>
    <comment ref="Q5" authorId="0" shapeId="0" xr:uid="{50B75D6F-7D05-41AF-89DD-8620163312B0}">
      <text>
        <r>
          <rPr>
            <b/>
            <sz val="9"/>
            <color indexed="81"/>
            <rFont val="Tahoma"/>
            <family val="2"/>
          </rPr>
          <t>Jarvis:</t>
        </r>
        <r>
          <rPr>
            <sz val="9"/>
            <color indexed="81"/>
            <rFont val="Tahoma"/>
            <family val="2"/>
          </rPr>
          <t xml:space="preserve">
In acest camp se completeaza data exigibilității taxei daca este disponibilă sau dacă nu este disponibilă se
completeaza data facturii.</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Jarvis</author>
  </authors>
  <commentList>
    <comment ref="Q5" authorId="0" shapeId="0" xr:uid="{11F19E81-4AB6-4D3D-8033-BA845B551EDA}">
      <text>
        <r>
          <rPr>
            <b/>
            <sz val="9"/>
            <color indexed="81"/>
            <rFont val="Tahoma"/>
            <family val="2"/>
          </rPr>
          <t>Jarvis:</t>
        </r>
        <r>
          <rPr>
            <sz val="9"/>
            <color indexed="81"/>
            <rFont val="Tahoma"/>
            <family val="2"/>
          </rPr>
          <t xml:space="preserve">
In acest camp se completeaza data exigibilității taxei daca este disponibilă sau dacă nu este disponibilă se
completeaza data facturii.</t>
        </r>
      </text>
    </comment>
  </commentList>
</comments>
</file>

<file path=xl/sharedStrings.xml><?xml version="1.0" encoding="utf-8"?>
<sst xmlns="http://schemas.openxmlformats.org/spreadsheetml/2006/main" count="8106" uniqueCount="1965">
  <si>
    <t xml:space="preserve">Livrări intracomunitare de bunuri, scutite </t>
  </si>
  <si>
    <t>1. Header [Antetul];</t>
  </si>
  <si>
    <t>2. MasterFiles [Fișiere Master] cu anumite subsecțiuni:</t>
  </si>
  <si>
    <t>2.1 GeneralLedgerAccounts [Conturile contabile - Registrul Jurnal]</t>
  </si>
  <si>
    <t>2.3 Customers [Clienți]</t>
  </si>
  <si>
    <t>2.4 Suppliers [Furnizori]</t>
  </si>
  <si>
    <t>2.5 TaxTable [Tabelă Taxe]</t>
  </si>
  <si>
    <t>2.6 UOMTable [Tabelă UOM/Unități de Măsura]</t>
  </si>
  <si>
    <t>2.7 AnalysisTypeTable [Tabelă Tipuri Analiză]</t>
  </si>
  <si>
    <t>2.9 Products [Produse]</t>
  </si>
  <si>
    <t>3. GeneralLedgerEntries [Înregistrări Contabile - Registrul Jurnal]</t>
  </si>
  <si>
    <t>4. Source Documents [Documente Sursă] cu următoarele subsecțiuni:</t>
  </si>
  <si>
    <t>4.1 Sales Invoices [Facturi de Vânzare]</t>
  </si>
  <si>
    <t>4.2 PurchaseInvoices [Facturi de Achiziții]</t>
  </si>
  <si>
    <t>4.3 Payments [Plăți]</t>
  </si>
  <si>
    <t>2.8 MovementTypeTable  [Tabelă Tipuri Miscari]</t>
  </si>
  <si>
    <t>2.10 PhysicalStock [Stocuri]</t>
  </si>
  <si>
    <t>2.11 Owners [Proprietari]</t>
  </si>
  <si>
    <t>2.12 Assets [Active]</t>
  </si>
  <si>
    <t>4.4 Movement of Goods [Miscari de bunuri]</t>
  </si>
  <si>
    <t>X</t>
  </si>
  <si>
    <t>Declarația informativă D406</t>
  </si>
  <si>
    <t>10</t>
  </si>
  <si>
    <t>Achizitie</t>
  </si>
  <si>
    <t>20</t>
  </si>
  <si>
    <t>30</t>
  </si>
  <si>
    <t>Vanzare</t>
  </si>
  <si>
    <t>70</t>
  </si>
  <si>
    <t>Consum</t>
  </si>
  <si>
    <t>Bunuri degradate</t>
  </si>
  <si>
    <t>MF.P.2</t>
  </si>
  <si>
    <t>MF.P.3</t>
  </si>
  <si>
    <t>MF.P.5</t>
  </si>
  <si>
    <t>MF.P.6</t>
  </si>
  <si>
    <t>MF.P.8</t>
  </si>
  <si>
    <t>MF.P.9</t>
  </si>
  <si>
    <t>MF.P.10</t>
  </si>
  <si>
    <t>MF.P.11</t>
  </si>
  <si>
    <t>ProductCode</t>
  </si>
  <si>
    <t>GoodsServices ID</t>
  </si>
  <si>
    <t>Description</t>
  </si>
  <si>
    <t>ProductCommodityCode</t>
  </si>
  <si>
    <t>UOMBase</t>
  </si>
  <si>
    <t>UOMStandard</t>
  </si>
  <si>
    <t>UOMToUOMBaseConversionFactor</t>
  </si>
  <si>
    <t>01</t>
  </si>
  <si>
    <t>SAMANTA PORUMB</t>
  </si>
  <si>
    <t>10051090</t>
  </si>
  <si>
    <t>FIFO</t>
  </si>
  <si>
    <t>SAC</t>
  </si>
  <si>
    <t>XBG</t>
  </si>
  <si>
    <t>02</t>
  </si>
  <si>
    <t>SAMANTA GRAU</t>
  </si>
  <si>
    <t>10019190</t>
  </si>
  <si>
    <t>Kg</t>
  </si>
  <si>
    <t>KGM</t>
  </si>
  <si>
    <t>MOTORINA</t>
  </si>
  <si>
    <t>27102011</t>
  </si>
  <si>
    <t>Litri</t>
  </si>
  <si>
    <t>LTR</t>
  </si>
  <si>
    <t>MPEF0014</t>
  </si>
  <si>
    <t>MPEF0015</t>
  </si>
  <si>
    <t>Buc</t>
  </si>
  <si>
    <t>H87</t>
  </si>
  <si>
    <t>ATA CUSUT SACI</t>
  </si>
  <si>
    <t>54011018</t>
  </si>
  <si>
    <t>SURUB</t>
  </si>
  <si>
    <t>39269097</t>
  </si>
  <si>
    <t>DISTRIBUITOR</t>
  </si>
  <si>
    <t>RULMENT CU BILE</t>
  </si>
  <si>
    <t>SENILA TRACTOR</t>
  </si>
  <si>
    <t>87087099</t>
  </si>
  <si>
    <t>12092510</t>
  </si>
  <si>
    <t>LOLIUM</t>
  </si>
  <si>
    <t>10019900</t>
  </si>
  <si>
    <t>GRAU CONSUM</t>
  </si>
  <si>
    <t>GRAU SAMANTA</t>
  </si>
  <si>
    <t>10086000</t>
  </si>
  <si>
    <t>TRITICALE</t>
  </si>
  <si>
    <t>10059000</t>
  </si>
  <si>
    <t xml:space="preserve">PORUMB BOABE </t>
  </si>
  <si>
    <t>MovementType</t>
  </si>
  <si>
    <t>MF.MT.2</t>
  </si>
  <si>
    <t>MF.MT.3</t>
  </si>
  <si>
    <t>Simbol cont ERP</t>
  </si>
  <si>
    <t>MF.GLA.2</t>
  </si>
  <si>
    <t>MF.GLA.3</t>
  </si>
  <si>
    <t>MF.GLA.7</t>
  </si>
  <si>
    <t>MF.GLA.9</t>
  </si>
  <si>
    <t>MF.GLA.10</t>
  </si>
  <si>
    <t>MF.GLA.11</t>
  </si>
  <si>
    <t>MF.GLA.12</t>
  </si>
  <si>
    <t>AccountID</t>
  </si>
  <si>
    <t>AccountDescription</t>
  </si>
  <si>
    <t>AccountType</t>
  </si>
  <si>
    <t>OpeningDebitBalance</t>
  </si>
  <si>
    <t>OpeningCreditBalance</t>
  </si>
  <si>
    <t>ClosingDebitBalance</t>
  </si>
  <si>
    <t>ClosingCreditBalance</t>
  </si>
  <si>
    <t>1012.01</t>
  </si>
  <si>
    <t>10120044</t>
  </si>
  <si>
    <t>Capital social XXX SRL 100%</t>
  </si>
  <si>
    <t>Pasiv</t>
  </si>
  <si>
    <t>1061</t>
  </si>
  <si>
    <t>Rezerve legale</t>
  </si>
  <si>
    <t>121</t>
  </si>
  <si>
    <t>Profit sau pierdere</t>
  </si>
  <si>
    <t>Bifunctional</t>
  </si>
  <si>
    <t>2111.01</t>
  </si>
  <si>
    <t>21110017</t>
  </si>
  <si>
    <t>Terenuri</t>
  </si>
  <si>
    <t>Activ</t>
  </si>
  <si>
    <t>212.01</t>
  </si>
  <si>
    <t>21200176</t>
  </si>
  <si>
    <t>Construcţii</t>
  </si>
  <si>
    <t>2812</t>
  </si>
  <si>
    <t>Amortizarea constructiilor</t>
  </si>
  <si>
    <t>3022</t>
  </si>
  <si>
    <t>Combustibili</t>
  </si>
  <si>
    <t>303</t>
  </si>
  <si>
    <t>Materiale de natura obiectelor de inventar</t>
  </si>
  <si>
    <t>331</t>
  </si>
  <si>
    <t>Produse in curs de executie</t>
  </si>
  <si>
    <t>347.001</t>
  </si>
  <si>
    <t>347003510</t>
  </si>
  <si>
    <t>419ABC</t>
  </si>
  <si>
    <t>419001921</t>
  </si>
  <si>
    <t>421</t>
  </si>
  <si>
    <t>Personal - salarii datorate</t>
  </si>
  <si>
    <t>6021</t>
  </si>
  <si>
    <t>Cheltuieli cu materialele auxiliare</t>
  </si>
  <si>
    <t>6022</t>
  </si>
  <si>
    <t>Cheltuieli privind combustibilii</t>
  </si>
  <si>
    <t>6024</t>
  </si>
  <si>
    <t>Cheltuieli privind piesele de schimb</t>
  </si>
  <si>
    <t>7017.1</t>
  </si>
  <si>
    <t>7017001565</t>
  </si>
  <si>
    <t>VANZARE PORUMB BOABE</t>
  </si>
  <si>
    <t>711</t>
  </si>
  <si>
    <t>Venituri aferente costurilor stocurilor de produse</t>
  </si>
  <si>
    <t>7412</t>
  </si>
  <si>
    <t>Venituri din subventii de exploatare pentru materii prime si materiale consumabile</t>
  </si>
  <si>
    <t>8035</t>
  </si>
  <si>
    <t>Stocuri de natura obiectelor de inventar date in folosinta</t>
  </si>
  <si>
    <t>MF.C.3</t>
  </si>
  <si>
    <t>MF.C.5</t>
  </si>
  <si>
    <t>MF.C.6</t>
  </si>
  <si>
    <t>MF.C.7</t>
  </si>
  <si>
    <t>MF.C.8</t>
  </si>
  <si>
    <t>MF.C.9</t>
  </si>
  <si>
    <t>S.C.1</t>
  </si>
  <si>
    <t>S.C.2</t>
  </si>
  <si>
    <t>S.AD.5</t>
  </si>
  <si>
    <t>S.AD.8</t>
  </si>
  <si>
    <t>RegistrationNumber</t>
  </si>
  <si>
    <t>Name</t>
  </si>
  <si>
    <t>City</t>
  </si>
  <si>
    <t>Country</t>
  </si>
  <si>
    <t>Tip partener</t>
  </si>
  <si>
    <t>CustomerID</t>
  </si>
  <si>
    <t xml:space="preserve">Cont contabil Client </t>
  </si>
  <si>
    <t>Bucureşti</t>
  </si>
  <si>
    <t>Romania</t>
  </si>
  <si>
    <t>00 - Operatorii economici înregistrați în România</t>
  </si>
  <si>
    <t>00987789</t>
  </si>
  <si>
    <t>4111ABC</t>
  </si>
  <si>
    <t>4111001420</t>
  </si>
  <si>
    <t>Milano</t>
  </si>
  <si>
    <t>Italia</t>
  </si>
  <si>
    <t>01 - Operatorii economici din statele membre ale UE</t>
  </si>
  <si>
    <t>01IT00123654</t>
  </si>
  <si>
    <t>4111003198</t>
  </si>
  <si>
    <t>SupplierID</t>
  </si>
  <si>
    <t>MF.S.3</t>
  </si>
  <si>
    <t>MF.S.5</t>
  </si>
  <si>
    <t>MF.S.6</t>
  </si>
  <si>
    <t>MF.S.7</t>
  </si>
  <si>
    <t>MF.S.8</t>
  </si>
  <si>
    <t>MF.S.9</t>
  </si>
  <si>
    <t>Timişoara</t>
  </si>
  <si>
    <t>Arad</t>
  </si>
  <si>
    <t>00159741</t>
  </si>
  <si>
    <t>Furnizor SRL</t>
  </si>
  <si>
    <t>Berlin</t>
  </si>
  <si>
    <t>Germania</t>
  </si>
  <si>
    <t>01DE333555</t>
  </si>
  <si>
    <t>Furnizor GMBH</t>
  </si>
  <si>
    <t>401FZ</t>
  </si>
  <si>
    <t>401026565</t>
  </si>
  <si>
    <t>401GM</t>
  </si>
  <si>
    <t>40195</t>
  </si>
  <si>
    <t>404FZ</t>
  </si>
  <si>
    <t>40499665</t>
  </si>
  <si>
    <t>CLIENT SRL</t>
  </si>
  <si>
    <t>CLIENT Spa</t>
  </si>
  <si>
    <t>4111CL</t>
  </si>
  <si>
    <t>GRAU</t>
  </si>
  <si>
    <t>CEREALE</t>
  </si>
  <si>
    <t>104</t>
  </si>
  <si>
    <t>Impozit pe profit anual</t>
  </si>
  <si>
    <t>300</t>
  </si>
  <si>
    <t>Taxa pe valoare adaugata</t>
  </si>
  <si>
    <t>412</t>
  </si>
  <si>
    <t>Contributia individuala de asigurari sociale retinuta de la asigurati</t>
  </si>
  <si>
    <t>432</t>
  </si>
  <si>
    <t>Contributia pentru asigurari de sanatate retinuta de la asigurati</t>
  </si>
  <si>
    <t>480</t>
  </si>
  <si>
    <t>Contribuție asiguratorie pentru muncă</t>
  </si>
  <si>
    <t>602</t>
  </si>
  <si>
    <t>Impozit pe veniturile din salarii si asimilate salariilor</t>
  </si>
  <si>
    <t>619</t>
  </si>
  <si>
    <t>Impozit pe veniturile din arendarea bunurilor agricole</t>
  </si>
  <si>
    <t>631</t>
  </si>
  <si>
    <t>Impozit pe veniturile din dividende obţinute din România de persoane nerezidente</t>
  </si>
  <si>
    <t>634</t>
  </si>
  <si>
    <t>Impozit pe veniturile din comisioane obţinute din România de persoane nerezidente</t>
  </si>
  <si>
    <t>636</t>
  </si>
  <si>
    <t>Impozit pe veniturile din servicii prestate în România şi în afara României de persoane nerezident</t>
  </si>
  <si>
    <t>758</t>
  </si>
  <si>
    <t>Redevenţe rezultate din contractele de concesiune, arendă şi alte contracte de exploatare eficientă a terenurilor cu destinaţie agricolă</t>
  </si>
  <si>
    <t>TaxType</t>
  </si>
  <si>
    <t>MF.TT.2</t>
  </si>
  <si>
    <t>MF.TT.3</t>
  </si>
  <si>
    <t>MF.TT.5</t>
  </si>
  <si>
    <t>MF.TT.8</t>
  </si>
  <si>
    <t>TaxCode</t>
  </si>
  <si>
    <t>TaxPercentage</t>
  </si>
  <si>
    <t>MF.TT.9</t>
  </si>
  <si>
    <t>BaseRate</t>
  </si>
  <si>
    <t>MF.TT.11</t>
  </si>
  <si>
    <t>MF.TT.12</t>
  </si>
  <si>
    <t>300201</t>
  </si>
  <si>
    <t>Achiziţii intracomunitara de bunuri de la un furnizor înregistrat în scopuri de TVA în statul membru din care a avut loc livrarea intracomunitară 19%</t>
  </si>
  <si>
    <t>300801</t>
  </si>
  <si>
    <t>Regularizări privind achiziţii de servicii intracomunitare  (AIC de servicii cf reg B2B) 19%</t>
  </si>
  <si>
    <t>300902</t>
  </si>
  <si>
    <t>Achiziţii de bunuri şi servicii supuse măsurilor de simplificare taxabile cu cota de 9 %</t>
  </si>
  <si>
    <t>301101</t>
  </si>
  <si>
    <t>Achiziţii de bunuri şi servicii taxabile cu cota de 19%, altele decât importurile si cele supuse masurilor de simplificare</t>
  </si>
  <si>
    <t>301102</t>
  </si>
  <si>
    <t>Achiziţii de bunuri şi servicii taxabile cu cota de 9% altele decât importurile si  cele supuse masurilor de simplificare</t>
  </si>
  <si>
    <t>301301</t>
  </si>
  <si>
    <t>Achizitii de la furnizori care aplica TVA la incasare 19%</t>
  </si>
  <si>
    <t>308302</t>
  </si>
  <si>
    <t>Achiziţii de bunuri şi servicii scutite de taxă  sau neimpozabile altele decat AIC servicii scutite de taxa</t>
  </si>
  <si>
    <t>310301</t>
  </si>
  <si>
    <t>RO</t>
  </si>
  <si>
    <t>380200</t>
  </si>
  <si>
    <t>Notă închidere TVA (*)</t>
  </si>
  <si>
    <t>000000</t>
  </si>
  <si>
    <t>631010</t>
  </si>
  <si>
    <t>634040</t>
  </si>
  <si>
    <t>636030</t>
  </si>
  <si>
    <t>M</t>
  </si>
  <si>
    <t>LM</t>
  </si>
  <si>
    <t>Set</t>
  </si>
  <si>
    <t>SET</t>
  </si>
  <si>
    <t>PAC</t>
  </si>
  <si>
    <t>XBE</t>
  </si>
  <si>
    <t>LUNA</t>
  </si>
  <si>
    <t>M36</t>
  </si>
  <si>
    <t>Unitate de masura ERP</t>
  </si>
  <si>
    <t>UnitOfMeasure</t>
  </si>
  <si>
    <t>MF.UOM.2</t>
  </si>
  <si>
    <t>MF.UOM.3</t>
  </si>
  <si>
    <t>Kilograme</t>
  </si>
  <si>
    <t>Bucata</t>
  </si>
  <si>
    <t>Litru</t>
  </si>
  <si>
    <t>Metru</t>
  </si>
  <si>
    <t>Pachet</t>
  </si>
  <si>
    <t>Luna</t>
  </si>
  <si>
    <t>COST PERIOADA</t>
  </si>
  <si>
    <t>CP</t>
  </si>
  <si>
    <t>PORUMB</t>
  </si>
  <si>
    <t>CDC</t>
  </si>
  <si>
    <t>01 - Centru de cost</t>
  </si>
  <si>
    <t>DIRECT DE PRODUCTIE</t>
  </si>
  <si>
    <t>INDIRECT DE PRODUCTIE</t>
  </si>
  <si>
    <t>ADMINISTRATIV</t>
  </si>
  <si>
    <t>MENTENANTA</t>
  </si>
  <si>
    <t>DIP</t>
  </si>
  <si>
    <t>IND</t>
  </si>
  <si>
    <t>ADM</t>
  </si>
  <si>
    <t>MAI</t>
  </si>
  <si>
    <t>AnalysisID</t>
  </si>
  <si>
    <t>AnalysisIDDescription</t>
  </si>
  <si>
    <t>MF.AT.4</t>
  </si>
  <si>
    <t>MF.AT.5</t>
  </si>
  <si>
    <t>AnalysisType</t>
  </si>
  <si>
    <t>AnalysisTypeDescription</t>
  </si>
  <si>
    <t>MF.AT.2</t>
  </si>
  <si>
    <t>MF.AT.3</t>
  </si>
  <si>
    <t>S01</t>
  </si>
  <si>
    <t>S02</t>
  </si>
  <si>
    <t>I001</t>
  </si>
  <si>
    <t>IF066</t>
  </si>
  <si>
    <t>I5698</t>
  </si>
  <si>
    <t>MA658</t>
  </si>
  <si>
    <t>MA1247</t>
  </si>
  <si>
    <t>PS3642</t>
  </si>
  <si>
    <t>PS888</t>
  </si>
  <si>
    <t>PS124</t>
  </si>
  <si>
    <t>PS024</t>
  </si>
  <si>
    <t>PF001</t>
  </si>
  <si>
    <t>PF002</t>
  </si>
  <si>
    <t>PF003</t>
  </si>
  <si>
    <t>PF004</t>
  </si>
  <si>
    <t>PF005</t>
  </si>
  <si>
    <t>INSECTICIDE</t>
  </si>
  <si>
    <t>FUNGICIDE</t>
  </si>
  <si>
    <t>INGRASAMINTE</t>
  </si>
  <si>
    <t>DEZINFECTANT</t>
  </si>
  <si>
    <t>NULL</t>
  </si>
  <si>
    <t>Seminte si materiale de plantat</t>
  </si>
  <si>
    <t>MPEF0012</t>
  </si>
  <si>
    <t>MPEF0022</t>
  </si>
  <si>
    <t>Materiale auxiliare</t>
  </si>
  <si>
    <t>MA0041</t>
  </si>
  <si>
    <t>MA0042</t>
  </si>
  <si>
    <t>Piese de schimb</t>
  </si>
  <si>
    <t>PS0012</t>
  </si>
  <si>
    <t>PS0166</t>
  </si>
  <si>
    <t>PS0185</t>
  </si>
  <si>
    <t>PS0486</t>
  </si>
  <si>
    <t>MPEF0046</t>
  </si>
  <si>
    <t>MPEF0047</t>
  </si>
  <si>
    <t>WarehouseID</t>
  </si>
  <si>
    <t>MF.PS.2</t>
  </si>
  <si>
    <t>MF.PS.4</t>
  </si>
  <si>
    <t>ProductType</t>
  </si>
  <si>
    <t>MF.PS.6</t>
  </si>
  <si>
    <t>Produse agricole</t>
  </si>
  <si>
    <t>StockAccountCommodityCode</t>
  </si>
  <si>
    <t>MF.PS.8</t>
  </si>
  <si>
    <t>OwnerID</t>
  </si>
  <si>
    <t>MF.PS.9</t>
  </si>
  <si>
    <t>0069822</t>
  </si>
  <si>
    <t>UOMPhysicalStock</t>
  </si>
  <si>
    <t>MF.PS.10</t>
  </si>
  <si>
    <t>MF.PS.11</t>
  </si>
  <si>
    <t>UnitPrice</t>
  </si>
  <si>
    <t>MF.PS.12</t>
  </si>
  <si>
    <t>MF.PS.13</t>
  </si>
  <si>
    <t>MF.PS.14</t>
  </si>
  <si>
    <t>MF.PS.15</t>
  </si>
  <si>
    <t>MF.PS.16</t>
  </si>
  <si>
    <t>MF.PS.18</t>
  </si>
  <si>
    <t>OpeningStockQuantity</t>
  </si>
  <si>
    <t>OpeningStockValue</t>
  </si>
  <si>
    <t>ClosingStockQuantity</t>
  </si>
  <si>
    <t>ClosingStockValue</t>
  </si>
  <si>
    <t>StockCharacteristics</t>
  </si>
  <si>
    <t>StockCharacteristicValue</t>
  </si>
  <si>
    <t>MF.PS.19</t>
  </si>
  <si>
    <t>MF.O.3</t>
  </si>
  <si>
    <t>MF.O.4</t>
  </si>
  <si>
    <t>GL.6</t>
  </si>
  <si>
    <t>GL.7</t>
  </si>
  <si>
    <t>GL.9</t>
  </si>
  <si>
    <t>GL.10</t>
  </si>
  <si>
    <t>GL.11</t>
  </si>
  <si>
    <t>GL.12</t>
  </si>
  <si>
    <t>GL.18</t>
  </si>
  <si>
    <t>GL.17</t>
  </si>
  <si>
    <t>GL.28</t>
  </si>
  <si>
    <t>GL.29</t>
  </si>
  <si>
    <t>GL.24</t>
  </si>
  <si>
    <t>GL.15</t>
  </si>
  <si>
    <t>GL.31</t>
  </si>
  <si>
    <t>GL.32</t>
  </si>
  <si>
    <t>S.TI.1</t>
  </si>
  <si>
    <t>S.TI.2</t>
  </si>
  <si>
    <t>S.TI.6</t>
  </si>
  <si>
    <t>Type</t>
  </si>
  <si>
    <t>TransactionID</t>
  </si>
  <si>
    <t>Period</t>
  </si>
  <si>
    <t>PeriodYear</t>
  </si>
  <si>
    <t>TransactionDate</t>
  </si>
  <si>
    <t>GLPostingDate</t>
  </si>
  <si>
    <t>SystemEntryDate</t>
  </si>
  <si>
    <t>DebitAmount</t>
  </si>
  <si>
    <t>CreditAmount</t>
  </si>
  <si>
    <t>TaxAmount</t>
  </si>
  <si>
    <t>JURNAL CUMPARARE INTERN</t>
  </si>
  <si>
    <t>Cumparare</t>
  </si>
  <si>
    <t>3021</t>
  </si>
  <si>
    <t>Furnizor neplatitor de TVA</t>
  </si>
  <si>
    <t>0</t>
  </si>
  <si>
    <t>001234</t>
  </si>
  <si>
    <t>401</t>
  </si>
  <si>
    <t>2131</t>
  </si>
  <si>
    <t>404</t>
  </si>
  <si>
    <t>4426</t>
  </si>
  <si>
    <t>6052</t>
  </si>
  <si>
    <t>6581</t>
  </si>
  <si>
    <t>Penalitate - neimpozabil</t>
  </si>
  <si>
    <t>628</t>
  </si>
  <si>
    <t>Furnizor - TVA la incasare 19%</t>
  </si>
  <si>
    <t>4428</t>
  </si>
  <si>
    <t>Operatiuni diverse</t>
  </si>
  <si>
    <t>Diverse</t>
  </si>
  <si>
    <t>391101</t>
  </si>
  <si>
    <t>JURNAL CUMPARARE EU</t>
  </si>
  <si>
    <t>611</t>
  </si>
  <si>
    <t>01HU1234</t>
  </si>
  <si>
    <t>4427</t>
  </si>
  <si>
    <t>01IT1234</t>
  </si>
  <si>
    <t>Jurnal vanzare</t>
  </si>
  <si>
    <t>4111</t>
  </si>
  <si>
    <t>Factura de vanzare - 19%</t>
  </si>
  <si>
    <t>310309</t>
  </si>
  <si>
    <t>706</t>
  </si>
  <si>
    <t>708</t>
  </si>
  <si>
    <t>Factura de vanzare - Taxare inversa</t>
  </si>
  <si>
    <t>310312</t>
  </si>
  <si>
    <t>7017</t>
  </si>
  <si>
    <t>01ATU1234</t>
  </si>
  <si>
    <t>Livrare intracomunitara</t>
  </si>
  <si>
    <t>Jurnal inchidere</t>
  </si>
  <si>
    <t>Inchideri</t>
  </si>
  <si>
    <t>Inchidere TVA Iulie 2024</t>
  </si>
  <si>
    <t>4424</t>
  </si>
  <si>
    <t>Jurnal banca</t>
  </si>
  <si>
    <t>Banca</t>
  </si>
  <si>
    <t>627</t>
  </si>
  <si>
    <t>Extras banca - comision</t>
  </si>
  <si>
    <t>000</t>
  </si>
  <si>
    <t>5121</t>
  </si>
  <si>
    <t>Extras banca - incasare client</t>
  </si>
  <si>
    <t>01IT001234</t>
  </si>
  <si>
    <t>Extras banca - plata furnizor TVA la incasare</t>
  </si>
  <si>
    <t>Bon de consum</t>
  </si>
  <si>
    <t>SD.MG.5</t>
  </si>
  <si>
    <t>SD.MG.6</t>
  </si>
  <si>
    <t>SD.MG.10</t>
  </si>
  <si>
    <t>SD.MG.15</t>
  </si>
  <si>
    <t>SD.MG.16</t>
  </si>
  <si>
    <t>SD.MG.18</t>
  </si>
  <si>
    <t>SD.MG.19</t>
  </si>
  <si>
    <t>SD.MG.20</t>
  </si>
  <si>
    <t>SD.MG.21</t>
  </si>
  <si>
    <t>SD.MG.22</t>
  </si>
  <si>
    <t>SD.MG.25</t>
  </si>
  <si>
    <t>SD.MG.27</t>
  </si>
  <si>
    <t>SD.MG.28</t>
  </si>
  <si>
    <t>SD.MG.29</t>
  </si>
  <si>
    <t>SD.MG.30</t>
  </si>
  <si>
    <t>Movement reference</t>
  </si>
  <si>
    <t>Movement date</t>
  </si>
  <si>
    <t>Movement type</t>
  </si>
  <si>
    <t>Document type</t>
  </si>
  <si>
    <t>Document number</t>
  </si>
  <si>
    <t>Line number</t>
  </si>
  <si>
    <t>Product code</t>
  </si>
  <si>
    <t>Quantity</t>
  </si>
  <si>
    <t>UOMToUOMPhysicalStockConversion</t>
  </si>
  <si>
    <t>Book value</t>
  </si>
  <si>
    <t>Factura de vanzare</t>
  </si>
  <si>
    <t>FV</t>
  </si>
  <si>
    <t>347</t>
  </si>
  <si>
    <t>00123456</t>
  </si>
  <si>
    <t>1</t>
  </si>
  <si>
    <t>01IT00123456</t>
  </si>
  <si>
    <t>Nota intrare-receptie</t>
  </si>
  <si>
    <t>NIR</t>
  </si>
  <si>
    <t>3024</t>
  </si>
  <si>
    <t>BC</t>
  </si>
  <si>
    <t>Intrare in stoc</t>
  </si>
  <si>
    <t>PV</t>
  </si>
  <si>
    <t>4.5 Asset Transactions [Tranzactii cu active]</t>
  </si>
  <si>
    <t>S.I.1</t>
  </si>
  <si>
    <t>S.I.23</t>
  </si>
  <si>
    <t>S.I.4</t>
  </si>
  <si>
    <t>S.I.8</t>
  </si>
  <si>
    <t>S.I.9</t>
  </si>
  <si>
    <t>S.I.13</t>
  </si>
  <si>
    <t>S.I.30</t>
  </si>
  <si>
    <t>S.I.37</t>
  </si>
  <si>
    <t>S.I.36</t>
  </si>
  <si>
    <t>S.I.35</t>
  </si>
  <si>
    <t>S.I.45</t>
  </si>
  <si>
    <t>S.I.39</t>
  </si>
  <si>
    <t>S.I.42</t>
  </si>
  <si>
    <t>S.I.43</t>
  </si>
  <si>
    <t>S.I.40</t>
  </si>
  <si>
    <t>S.I.41</t>
  </si>
  <si>
    <t>S.AM.1</t>
  </si>
  <si>
    <t>S.AM.2</t>
  </si>
  <si>
    <t>S.AM.3</t>
  </si>
  <si>
    <t>S.AM.4</t>
  </si>
  <si>
    <t>S.I.47</t>
  </si>
  <si>
    <t>S.TI.3</t>
  </si>
  <si>
    <t>S.TI.4</t>
  </si>
  <si>
    <t>InvoiceNo</t>
  </si>
  <si>
    <t>Invoice date</t>
  </si>
  <si>
    <t>InvoiceType</t>
  </si>
  <si>
    <t>Self-billing indicator</t>
  </si>
  <si>
    <t>ProductDescription</t>
  </si>
  <si>
    <t>GoodsServicesID</t>
  </si>
  <si>
    <t>TaxPointDate</t>
  </si>
  <si>
    <t>InvoiceUOM</t>
  </si>
  <si>
    <t>UOMtoUOMBaseConversionFactor</t>
  </si>
  <si>
    <t>Amount</t>
  </si>
  <si>
    <t>CurrencyCode</t>
  </si>
  <si>
    <t>CurrencyAmount</t>
  </si>
  <si>
    <t>ExchangeRate</t>
  </si>
  <si>
    <t>DebitCreditIndicator</t>
  </si>
  <si>
    <t>TaxBase</t>
  </si>
  <si>
    <t>PaymentMechanism</t>
  </si>
  <si>
    <t>FV1</t>
  </si>
  <si>
    <t>Timisoara</t>
  </si>
  <si>
    <t>411101</t>
  </si>
  <si>
    <t>380</t>
  </si>
  <si>
    <t>RON</t>
  </si>
  <si>
    <t>C</t>
  </si>
  <si>
    <t>42</t>
  </si>
  <si>
    <t>FV2</t>
  </si>
  <si>
    <t>00987654</t>
  </si>
  <si>
    <t>411102</t>
  </si>
  <si>
    <t>CHIRIE</t>
  </si>
  <si>
    <t>FV3</t>
  </si>
  <si>
    <t>01IT0012587</t>
  </si>
  <si>
    <t>411103</t>
  </si>
  <si>
    <t>EUR</t>
  </si>
  <si>
    <t>401001423</t>
  </si>
  <si>
    <t>D</t>
  </si>
  <si>
    <t>40100892</t>
  </si>
  <si>
    <t>1001</t>
  </si>
  <si>
    <t>1002</t>
  </si>
  <si>
    <t>S.I.26</t>
  </si>
  <si>
    <t>ULEI</t>
  </si>
  <si>
    <t>Ingrasaminte</t>
  </si>
  <si>
    <t>SD.P.5</t>
  </si>
  <si>
    <t>SD.P.9</t>
  </si>
  <si>
    <t>SD.P.10</t>
  </si>
  <si>
    <t>SD.P.11</t>
  </si>
  <si>
    <t>SD.P.20</t>
  </si>
  <si>
    <t>SD.P.23</t>
  </si>
  <si>
    <t>SD.P.22</t>
  </si>
  <si>
    <t>SD.P.26</t>
  </si>
  <si>
    <t>contabil</t>
  </si>
  <si>
    <t>Liniara</t>
  </si>
  <si>
    <t>208</t>
  </si>
  <si>
    <t>9.9.6</t>
  </si>
  <si>
    <t>205</t>
  </si>
  <si>
    <t>9.9.3</t>
  </si>
  <si>
    <t>212</t>
  </si>
  <si>
    <t>2111</t>
  </si>
  <si>
    <t>8.8</t>
  </si>
  <si>
    <t>Fara amortizare</t>
  </si>
  <si>
    <t>Licenta</t>
  </si>
  <si>
    <t>Necorporale altele</t>
  </si>
  <si>
    <t>xx S.R.L.</t>
  </si>
  <si>
    <t>01DE1235</t>
  </si>
  <si>
    <t>DE</t>
  </si>
  <si>
    <t>Bucuresti</t>
  </si>
  <si>
    <t>AssetID</t>
  </si>
  <si>
    <t>MF.A.2</t>
  </si>
  <si>
    <t>MF.A.3</t>
  </si>
  <si>
    <t>MF.A.4</t>
  </si>
  <si>
    <t>MF.A.5. AssetSupplier</t>
  </si>
  <si>
    <t>DateOfAcquisition</t>
  </si>
  <si>
    <t>MF.A.7</t>
  </si>
  <si>
    <t>StartUpDate</t>
  </si>
  <si>
    <t>MF.A.8</t>
  </si>
  <si>
    <t>AssetValuationType</t>
  </si>
  <si>
    <t>MF.A.14</t>
  </si>
  <si>
    <t>ValuationClass</t>
  </si>
  <si>
    <t>MF.A.15</t>
  </si>
  <si>
    <t>AcquisitionAndProductionCostsBegin</t>
  </si>
  <si>
    <t>MF.A.16</t>
  </si>
  <si>
    <t>AcquisitionAndProductionCostsEnd</t>
  </si>
  <si>
    <t>MF.A.17</t>
  </si>
  <si>
    <t>InvestmentSupport</t>
  </si>
  <si>
    <t>MF.A.18</t>
  </si>
  <si>
    <t>AssetLifeYear</t>
  </si>
  <si>
    <t>AssetLifeMonth</t>
  </si>
  <si>
    <t>MF.A.19</t>
  </si>
  <si>
    <t>MF.A.20</t>
  </si>
  <si>
    <t>AssetAddition</t>
  </si>
  <si>
    <t>MF.A.21</t>
  </si>
  <si>
    <t>Transfers</t>
  </si>
  <si>
    <t>MF.A.22</t>
  </si>
  <si>
    <t>AssetDisposal</t>
  </si>
  <si>
    <t>MF.A.23</t>
  </si>
  <si>
    <t>MF.A.24</t>
  </si>
  <si>
    <t>MF.A.25</t>
  </si>
  <si>
    <t>BookValueBegin</t>
  </si>
  <si>
    <t>DepreciationMethod</t>
  </si>
  <si>
    <t>DepreciationPercentage</t>
  </si>
  <si>
    <t>DepreciationForPeriod</t>
  </si>
  <si>
    <t>AppreciationForPeriod</t>
  </si>
  <si>
    <t>MF.A.26</t>
  </si>
  <si>
    <t>MF.A.27</t>
  </si>
  <si>
    <t>MF.A.28</t>
  </si>
  <si>
    <t>MF.A.29</t>
  </si>
  <si>
    <t>ExtraordinaryDepreciationsForPeriod</t>
  </si>
  <si>
    <t>AccumulatedDepreciation</t>
  </si>
  <si>
    <t>MF.A.30</t>
  </si>
  <si>
    <t>BookValueEnd</t>
  </si>
  <si>
    <t>MF.A.31</t>
  </si>
  <si>
    <t>ExtraordinaryDepreciationAmountForPeriod</t>
  </si>
  <si>
    <t>MF.A.34</t>
  </si>
  <si>
    <t>ExtraordinaryDepreciationMethod</t>
  </si>
  <si>
    <t>MF.A.33</t>
  </si>
  <si>
    <t>SupplierName</t>
  </si>
  <si>
    <t>Amortizare</t>
  </si>
  <si>
    <t>41277</t>
  </si>
  <si>
    <t>Contabila</t>
  </si>
  <si>
    <t>42319</t>
  </si>
  <si>
    <t>AssetTransactionID</t>
  </si>
  <si>
    <t>SD.AT.3</t>
  </si>
  <si>
    <t>SD.AT.4</t>
  </si>
  <si>
    <t>AssetTransactionType</t>
  </si>
  <si>
    <t>AssetTransactionDate</t>
  </si>
  <si>
    <t>SD.AT.5</t>
  </si>
  <si>
    <t>SD.AT.6</t>
  </si>
  <si>
    <t>SD.AT.7</t>
  </si>
  <si>
    <t>SD.AT.9</t>
  </si>
  <si>
    <t>SD.AT.8 Supplier</t>
  </si>
  <si>
    <t>SD.AT.15</t>
  </si>
  <si>
    <t>AcquisitionAndProductionCostOnTransaction</t>
  </si>
  <si>
    <t>BookValueOnTransaction</t>
  </si>
  <si>
    <t>SD.AT.16</t>
  </si>
  <si>
    <t>SD.AT.17</t>
  </si>
  <si>
    <t>SD.AT.18</t>
  </si>
  <si>
    <t>AssetTransactionAmount</t>
  </si>
  <si>
    <t>15364/10/617</t>
  </si>
  <si>
    <t>617</t>
  </si>
  <si>
    <t>RD.1</t>
  </si>
  <si>
    <t>RAND D 300</t>
  </si>
  <si>
    <t>310302</t>
  </si>
  <si>
    <t>RD.2</t>
  </si>
  <si>
    <t>02GB1234</t>
  </si>
  <si>
    <t>704</t>
  </si>
  <si>
    <t>Servcii NonUe</t>
  </si>
  <si>
    <t>310305</t>
  </si>
  <si>
    <t>RD.3</t>
  </si>
  <si>
    <t>RD.3/3.1</t>
  </si>
  <si>
    <t>Servicii UE</t>
  </si>
  <si>
    <t>310307</t>
  </si>
  <si>
    <t>310308</t>
  </si>
  <si>
    <t>RD.4</t>
  </si>
  <si>
    <t>RD.9</t>
  </si>
  <si>
    <t>Factura de vanzare - 9%</t>
  </si>
  <si>
    <t>Factura de vanzare - 5%</t>
  </si>
  <si>
    <t>310310</t>
  </si>
  <si>
    <t>310311</t>
  </si>
  <si>
    <t>RD.10</t>
  </si>
  <si>
    <t>RD.11</t>
  </si>
  <si>
    <t>RD.13</t>
  </si>
  <si>
    <t>Factura de vanzare - Export</t>
  </si>
  <si>
    <t>701</t>
  </si>
  <si>
    <t>310313</t>
  </si>
  <si>
    <t>RD.14</t>
  </si>
  <si>
    <t>Factura de vanzare - SFDD</t>
  </si>
  <si>
    <t>310326</t>
  </si>
  <si>
    <t>RD.15</t>
  </si>
  <si>
    <t>7581</t>
  </si>
  <si>
    <t>Factura de vanzare - Neimpozabil</t>
  </si>
  <si>
    <t>310324</t>
  </si>
  <si>
    <t>300401</t>
  </si>
  <si>
    <t>RD.5/5.1 300202-9% 300203-5%</t>
  </si>
  <si>
    <t>RD.6 300402-9% 300403-5%</t>
  </si>
  <si>
    <t>Servicii intracomunitare</t>
  </si>
  <si>
    <t>RD.8 300802-9% 300803-5%</t>
  </si>
  <si>
    <t>300701</t>
  </si>
  <si>
    <t>RD.7/7.1 300702-9% 300703-5%</t>
  </si>
  <si>
    <t>Servicii nonUE</t>
  </si>
  <si>
    <t>300501</t>
  </si>
  <si>
    <t>RD.7 300502-9% 300503-5%</t>
  </si>
  <si>
    <t>RD.24</t>
  </si>
  <si>
    <t>RD.25</t>
  </si>
  <si>
    <t>RD.30</t>
  </si>
  <si>
    <t>604</t>
  </si>
  <si>
    <t>RD.26</t>
  </si>
  <si>
    <t>3025</t>
  </si>
  <si>
    <t>300901</t>
  </si>
  <si>
    <t>RD.12/27.1</t>
  </si>
  <si>
    <t>RD.12/27.2</t>
  </si>
  <si>
    <t>Import</t>
  </si>
  <si>
    <t>301</t>
  </si>
  <si>
    <t>446</t>
  </si>
  <si>
    <t>301201</t>
  </si>
  <si>
    <t>6022xx1</t>
  </si>
  <si>
    <t>6022xx2</t>
  </si>
  <si>
    <t>341101</t>
  </si>
  <si>
    <t>307321</t>
  </si>
  <si>
    <t>351101</t>
  </si>
  <si>
    <t>301302-9% 301303-5%</t>
  </si>
  <si>
    <t>Factura de vanzare - Tva la incasare</t>
  </si>
  <si>
    <t>310335</t>
  </si>
  <si>
    <t>310336-9% 310337-5%</t>
  </si>
  <si>
    <t>633</t>
  </si>
  <si>
    <t>633110</t>
  </si>
  <si>
    <t>632</t>
  </si>
  <si>
    <t>632030</t>
  </si>
  <si>
    <t>457</t>
  </si>
  <si>
    <t>631020</t>
  </si>
  <si>
    <t>298</t>
  </si>
  <si>
    <t>15890/50/298</t>
  </si>
  <si>
    <t>Casare</t>
  </si>
  <si>
    <t>ValuationMethod</t>
  </si>
  <si>
    <t>5. În secțiunea Master File, subsecțiunea General Ledger Accounts</t>
  </si>
  <si>
    <t>verificarea completării câmpurilor: Account ID, Account description,</t>
  </si>
  <si>
    <t>Account Type, Opening Debit/Credit Balance, Closing Debit/Credit Balance.</t>
  </si>
  <si>
    <t>6. În secțiunea Master File, subsecțiunea Customers - Company</t>
  </si>
  <si>
    <t>Structure verificarea completării câmpurilor: Registration number, Name,</t>
  </si>
  <si>
    <t>Adress - City, Country cât și a: CustomerID, Account ID, Opening</t>
  </si>
  <si>
    <t>Debit/Credit Balance, Closing Debit/Credit Balance. Verificarea</t>
  </si>
  <si>
    <t>Registration number versus CustomerID, care ar trebui să fie identice</t>
  </si>
  <si>
    <t>7. În secțiunea Master File, subsecțiunea Suppliers - Company</t>
  </si>
  <si>
    <t>Adress - City, Country cât și a: SupplierID, Account ID, Opening Debit</t>
  </si>
  <si>
    <t>Balance, Opening Credit Balance, Closing Debit Balance, Closing Credit</t>
  </si>
  <si>
    <t>Balance. Verificarea Registration number versus SupplierID, care ar trebui</t>
  </si>
  <si>
    <t>să fie identice.</t>
  </si>
  <si>
    <t>8. În secțiunea Master File, subsecțiunea Tax Table - Tax Table Entry</t>
  </si>
  <si>
    <t>verificarea completării câmpurilor: Tax Type, Description, Tax Code Details</t>
  </si>
  <si>
    <t>- Tax Code, Tax percentage sau FlatTaxRate - Amount Structure (Amount,</t>
  </si>
  <si>
    <t>Currency Code, Currency Amount), Base Rate, Country</t>
  </si>
  <si>
    <t>9. În secțiunea Master File, subsecțiunea UOM Table verificarea</t>
  </si>
  <si>
    <t>completării câmpurilor : Unit of Measure, Description</t>
  </si>
  <si>
    <t>10. În secțiunea Master File, subsecțiunea Analysis Type Table-</t>
  </si>
  <si>
    <t>Analysis Type Table Entry verificarea completării câmpurilor : Analysis</t>
  </si>
  <si>
    <t>Type, Analysis Type Description, Analysis ID, Analysis Description</t>
  </si>
  <si>
    <t>11. În secțiunea Master File, subsecțiunea Products - Product</t>
  </si>
  <si>
    <t>verificarea completării câmpurilor : Product Code, Description, Product</t>
  </si>
  <si>
    <t>Commodity Code, UOM Base, UOM Standard, UOM To UOM Base</t>
  </si>
  <si>
    <t>Conversion Factor</t>
  </si>
  <si>
    <t>12. În secțiunea Master File verificarea egalității între totalul soldurilor</t>
  </si>
  <si>
    <t>inițiale ale conturilor debitoare (Opening Debit Balance) și totalul soldurilor</t>
  </si>
  <si>
    <t>inițiale creditoare (Opening Credit Balance) (mai puțin conturile din clasele</t>
  </si>
  <si>
    <t>8 si 9)</t>
  </si>
  <si>
    <t>13. În secțiunea Master File verificarea egalității între totalul sodurilor</t>
  </si>
  <si>
    <t>finale ale conturilor debitoare (Closing Debit Balance) și totalul soldurilor</t>
  </si>
  <si>
    <t>finale creditoare (Closing Credit Balance) (mai puțin conturile din clasele 8</t>
  </si>
  <si>
    <t>si 9)</t>
  </si>
  <si>
    <t>14. În secțiunea Master File verificarea soldurilor finale (Closing Debit</t>
  </si>
  <si>
    <t>Balance si Closing Credit Balance) ale lunii să coincidă cu soldurile inițiale</t>
  </si>
  <si>
    <t>(Opening Debit Balance si Opening Credit Balance) ale lunii următoare</t>
  </si>
  <si>
    <t>- pentru conturile de Activ : Sold inițial (Opening Balance din secțiunea</t>
  </si>
  <si>
    <t>Master File) + Rulaj debitor (Debit Amount - General Ledger Entries - Entries) -</t>
  </si>
  <si>
    <t>Rulaj creditor (Credit Amount - General Ledger Entries - Entries) = Sold final</t>
  </si>
  <si>
    <t>(Closing Balance din secțiunea Master File)</t>
  </si>
  <si>
    <t>15. În secțiunea Master File se verifică soldurile finale ale conturilor</t>
  </si>
  <si>
    <t>lunii (Closing Debit Balance si Closing Credit Balance) ținând cont de</t>
  </si>
  <si>
    <t>următoarele formule :</t>
  </si>
  <si>
    <t>- pentru conturile de Pasiv : Sold inițial (Opening Balance din secțiunea</t>
  </si>
  <si>
    <t>Master File) + Rulaj creditor (Credit Amount - General Ledger Entries - Entries)</t>
  </si>
  <si>
    <t>- Rulaj debitor (Debit Amount - General Ledger Entries - Entries) = Sold final</t>
  </si>
  <si>
    <t>funcție de soldul inițial al contului</t>
  </si>
  <si>
    <t>- pentru conturile Bifuncționale se vor urma aceleași reguli de mai sus, în</t>
  </si>
  <si>
    <t>Testul 1 : In sectiunea General Ledger Entries se verifica daca la nivel de Transaction</t>
  </si>
  <si>
    <t>Line (GL.22), in subsectiunea Tax Information (GL.33), structura Tax Information</t>
  </si>
  <si>
    <t>Structure exista Tax Type (S.TI.1) completat cu 300 si Tax Amount Structure/ Amount</t>
  </si>
  <si>
    <t>(S.TI.6/ S.AM.1) &lt;0&gt; pentru care a fost completat Tax Code (S.TI.2) = 000000</t>
  </si>
  <si>
    <t>Testul 2 : In sectiunea General Ledger Entries se verifica daca la nivel de Transaction</t>
  </si>
  <si>
    <t>Line (GL.22), pentru Tax Information Structure/ Tax Amount Structure/ Amount</t>
  </si>
  <si>
    <t>(S.TI.6/ S.AM.1) &lt;0&gt;, procentul specific codului de taxa completat pentru campul Tax</t>
  </si>
  <si>
    <t>Code (S.TI.2) din structura Tax Information Structure, aplicat la Debit Amount/Credit</t>
  </si>
  <si>
    <t>Amount (GL.31/GL.32) da ca rezultat suma inscrisa la Tax Information Structure/ Tax</t>
  </si>
  <si>
    <t>Amount Structure/ Amount (S.TI.6/ S.AM.1)</t>
  </si>
  <si>
    <t>Testul 3 : In sectiunea General Ledger Entries se verifica daca la nivel de Transaction</t>
  </si>
  <si>
    <t>Structure exista Tax Type (S.TI.1) completat cu 000 si Tax Amount Structure/ Amount</t>
  </si>
  <si>
    <t>Testul 4 : In sectiunea General Ledger Entries se verifica daca la nivel de Transaction</t>
  </si>
  <si>
    <t>Line (GL.22) pentru Account Id (GL.24) care incepe cu 4426* exista inregistrari pentru</t>
  </si>
  <si>
    <t>care Tax Amount Structure/ Amount (S.TI.6/ S.AM.1) &lt;0&gt;</t>
  </si>
  <si>
    <t>Testul 5 : In sectiunea General Ledger Entries se verifica daca la nivel de Transaction</t>
  </si>
  <si>
    <t>Line (GL.22) pentru Account Id (GL.24) care incepe cu 4427* exista inregistrari pentru</t>
  </si>
  <si>
    <t>Line (GL.22) pentru Account Id (GL.24) care incepe cu 4428* exista inregistrari pentru</t>
  </si>
  <si>
    <t>Testul 8 : In sectiunea General Ledger Entries se verifica daca la nivel de Transaction</t>
  </si>
  <si>
    <t>Structure, exista Tax Code (S.TI.2) specific livrarilor/prestarilor scutite de</t>
  </si>
  <si>
    <t>TVA/neimpozabile/operatiuni supuse masurilor de simplificare declarate in decontul de</t>
  </si>
  <si>
    <t>TVA la randurile : 1, 2, 3, 3.1, 4, 13, 14 , 15 pentru care Tax Amount Structure/ Amount</t>
  </si>
  <si>
    <t>(S.TI.6/ S.AM.1) &lt;0&gt;</t>
  </si>
  <si>
    <t>Testul 9 : In sectiunea General Ledger Entries se verifica daca la nivel de Transaction</t>
  </si>
  <si>
    <t>Line (GL.22), pentru liniile diferite de Account ID 4426* si 4427*, in subsectiunea Tax</t>
  </si>
  <si>
    <t>Information (GL.33), structura Tax Information Structure exista Tax Code (S.TI.2)</t>
  </si>
  <si>
    <t>specifice achizitiilor supuse taxarii inverse declarate in decontul de TVA la randurile :</t>
  </si>
  <si>
    <t>5/20, 5.1/20.1, 6/21, 7/22, 7.1/22.1, 8/23, 12/27, 12.1/27.1, 12.2/27.2, 12.3/27.3</t>
  </si>
  <si>
    <t>pentru care Tax Amount Structure/ Amount (S.TI.6/ S.AM.1) = 0</t>
  </si>
  <si>
    <t>Testul 10 : In sectiunea General Ledger Entries se verifica daca la nivel de Transaction</t>
  </si>
  <si>
    <t>Structure, exista Tax Code (S.TI.2) specific achizitiilor scutite/neimpozabile declarate</t>
  </si>
  <si>
    <t>in decontul de TVA la randurile : 30, 30.1 pentru care Tax Amount Structure/ Amount</t>
  </si>
  <si>
    <t>3028</t>
  </si>
  <si>
    <t>180</t>
  </si>
  <si>
    <t>Inventar</t>
  </si>
  <si>
    <t>IS</t>
  </si>
  <si>
    <t>INVENTAR INTERMITENT</t>
  </si>
  <si>
    <t>INVENTAR PERMANENT</t>
  </si>
  <si>
    <t>1171</t>
  </si>
  <si>
    <t>Plata Dividende scutite cf Directiva</t>
  </si>
  <si>
    <t>Plata Dobanzi scutite cf Directiva</t>
  </si>
  <si>
    <t>Plata Redevente scutite cf Directiva</t>
  </si>
  <si>
    <t>Plata Dividende</t>
  </si>
  <si>
    <t>Plata impozit</t>
  </si>
  <si>
    <t>Repartizare dividende</t>
  </si>
  <si>
    <t>Retinere impozit</t>
  </si>
  <si>
    <t>Description2</t>
  </si>
  <si>
    <t>AccountID2</t>
  </si>
  <si>
    <t>Casare bun valoare bruta 15.000 lei, valoarea amortizata 10.000 lei</t>
  </si>
  <si>
    <t>41277/10/617</t>
  </si>
  <si>
    <t>42319/10/617</t>
  </si>
  <si>
    <t>Movement subtype</t>
  </si>
  <si>
    <t>SD.MG.31</t>
  </si>
  <si>
    <t>Vânzare</t>
  </si>
  <si>
    <t>Achiziție</t>
  </si>
  <si>
    <t>Producție</t>
  </si>
  <si>
    <t>Alte tranzacții</t>
  </si>
  <si>
    <t>ERP</t>
  </si>
  <si>
    <t>GL.5</t>
  </si>
  <si>
    <t>JournalID</t>
  </si>
  <si>
    <t>JV</t>
  </si>
  <si>
    <t>JC</t>
  </si>
  <si>
    <t>OD</t>
  </si>
  <si>
    <t>JIN</t>
  </si>
  <si>
    <t>JB</t>
  </si>
  <si>
    <t>Payment ref no.</t>
  </si>
  <si>
    <t>Transaction Date</t>
  </si>
  <si>
    <t>PaymentMethod</t>
  </si>
  <si>
    <t>SD.P.32</t>
  </si>
  <si>
    <t>03</t>
  </si>
  <si>
    <t>Achizitie materiale si servicii pentru realizarea unui proiect de investitii (intrari in contul de investitii in curs) 100.000 LEI</t>
  </si>
  <si>
    <t>Nu se declara in subsectiunea Asset Transactions</t>
  </si>
  <si>
    <t>D406</t>
  </si>
  <si>
    <t>105</t>
  </si>
  <si>
    <t>Salarii brute</t>
  </si>
  <si>
    <t>Impozit pe salariu</t>
  </si>
  <si>
    <t>641</t>
  </si>
  <si>
    <t>444</t>
  </si>
  <si>
    <t>4315</t>
  </si>
  <si>
    <t>4316</t>
  </si>
  <si>
    <t>CAS</t>
  </si>
  <si>
    <t>CASS</t>
  </si>
  <si>
    <t>Plata salariu net</t>
  </si>
  <si>
    <t>Plata impozit salariu</t>
  </si>
  <si>
    <t>Chirie persoana fizica</t>
  </si>
  <si>
    <t>Impozit pe chirie</t>
  </si>
  <si>
    <t>462</t>
  </si>
  <si>
    <t>Plata Chirie</t>
  </si>
  <si>
    <t>Plata impozit pe chirie</t>
  </si>
  <si>
    <t>628010</t>
  </si>
  <si>
    <t>Secțiunea General Ledger Entries:</t>
  </si>
  <si>
    <t>371</t>
  </si>
  <si>
    <t>Factura marfa furnizor</t>
  </si>
  <si>
    <t>Nota de receptie</t>
  </si>
  <si>
    <t>378</t>
  </si>
  <si>
    <t>Factura emisa pe baza de bon fiscal</t>
  </si>
  <si>
    <t>RC</t>
  </si>
  <si>
    <t xml:space="preserve">RC </t>
  </si>
  <si>
    <t>Registrul de casa</t>
  </si>
  <si>
    <t>Casa</t>
  </si>
  <si>
    <t>Jurnal de banca</t>
  </si>
  <si>
    <t>Extras de cont 04.07.2024</t>
  </si>
  <si>
    <t>Incasari in numerar din Z</t>
  </si>
  <si>
    <t>Incasari cu card din Z</t>
  </si>
  <si>
    <t>Extras de cont 04.07.2025</t>
  </si>
  <si>
    <t>Descarcare gestiune K</t>
  </si>
  <si>
    <t>080000000000000</t>
  </si>
  <si>
    <t>380301</t>
  </si>
  <si>
    <t>310327</t>
  </si>
  <si>
    <t>Sectiunea Source Documents, subsectiunea Sales Invoices:</t>
  </si>
  <si>
    <t>02.07.2024</t>
  </si>
  <si>
    <t>S.I.29</t>
  </si>
  <si>
    <t>InvoiceLine</t>
  </si>
  <si>
    <t>Factura 1</t>
  </si>
  <si>
    <t>Factura 2</t>
  </si>
  <si>
    <t>Secțiunea Source Documents, subsectiunea Payments:</t>
  </si>
  <si>
    <t>48</t>
  </si>
  <si>
    <t>Z 74/02.07.2024</t>
  </si>
  <si>
    <t>2.9. Products - 2.10. Physical Stock - 4.4. Movement of goods -&gt; Nu se declara stocurile cu evidenta prin metoda global - valorica</t>
  </si>
  <si>
    <t>4111PJ</t>
  </si>
  <si>
    <t>4111PF</t>
  </si>
  <si>
    <t>Inregistrare Z - FARA FV</t>
  </si>
  <si>
    <t>FlatTaxRate</t>
  </si>
  <si>
    <t>MF.TT.10</t>
  </si>
  <si>
    <t>5.6. CompanyStructure/ 5.1. AddressStructure</t>
  </si>
  <si>
    <t>În situația în care proprietarul tuturor</t>
  </si>
  <si>
    <t>stocurilor este contribuabilul, nu se vor</t>
  </si>
  <si>
    <t>raporta informații în cadrul acestei</t>
  </si>
  <si>
    <t>subsecțiuni.</t>
  </si>
  <si>
    <t>20. În secțiunea GeneralLedgerEntries, Tax percentage aferent Tax code</t>
  </si>
  <si>
    <t>de TVA aplicat asupra bazei (Debit Amount/Credit Amount) dă ca rezultat</t>
  </si>
  <si>
    <t>valoarea TVA înscrisă la nivelul DebitAmount/Credit Amount în structura</t>
  </si>
  <si>
    <t>TaxInformation la nivelul liniei respective din tranzacție.</t>
  </si>
  <si>
    <t>Achizitie mijloc fix cu 960.000 lei</t>
  </si>
  <si>
    <t>Amortizare lunara mijloc fix achizitionat</t>
  </si>
  <si>
    <t>Reevaluare pozitivă</t>
  </si>
  <si>
    <t>S.I.2 Customer Information</t>
  </si>
  <si>
    <t>S.I.20 InvoiceLine</t>
  </si>
  <si>
    <t>S.I.46 InvoiceLineAmount</t>
  </si>
  <si>
    <t>S.I.49 TaxInformation</t>
  </si>
  <si>
    <t>S.I.3 Supplier Information</t>
  </si>
  <si>
    <t>S.I.25 BillingAddress</t>
  </si>
  <si>
    <t>S.I.28 BillingAddress</t>
  </si>
  <si>
    <t>Informațiile cu privire la structura de centre de cost/direcții de business/departamente sunt obligatorii de</t>
  </si>
  <si>
    <t>raportat in sub-secțiunea “AnalysisTypeTable” din secțiunea “Masterfiles”. La nivel de linie in</t>
  </si>
  <si>
    <t>“GeneralLedgerEntries” sau “SourceDocuments” raportarea elementelor/structurii “Analysis” este opționala.</t>
  </si>
  <si>
    <t>Conform legii contabilității, entitățile au obligația organizării contabilității de gestiune adaptate la specificul</t>
  </si>
  <si>
    <t>activității. În funcție de specificul activității desfășurate, contabilitatea de gestiune va asigura, între altele,</t>
  </si>
  <si>
    <t>înregistrarea operațiilor privind colectarea şi repartizarea cheltuielilor pe destinații, respectiv pe activități, secții,</t>
  </si>
  <si>
    <t>faze de fabricație, centre de costuri, centre de profit, după caz, precum şi calculul costului de achiziție, de</t>
  </si>
  <si>
    <t>producție, de prelucrare al bunurilor intrate, obținute, lucrărilor executate, serviciilor prestate, producției în curs</t>
  </si>
  <si>
    <t>de execuție, imobilizărilor în curs etc..</t>
  </si>
  <si>
    <t>Așadar, în sub-secțiunea “AnalysisTypeTable” se vor raporta structurile de centre de cost, centre de profit,</t>
  </si>
  <si>
    <t>sau alte structuri prin intermediul cărora se asigură cerințele de organizare a contabilității de gestiune la</t>
  </si>
  <si>
    <t>depunerea raportării fără a include informații la acest câmp (atunci când contribuabilul nu are nimic de</t>
  </si>
  <si>
    <t>declarat pentru perioada de raportare).</t>
  </si>
  <si>
    <t>nivelul entității.</t>
  </si>
  <si>
    <t>Cardinalitatea stabilită pentru elementul AnalysisTypeTableEntry este 0..*, ceea ca permite</t>
  </si>
  <si>
    <t>Global valoric</t>
  </si>
  <si>
    <r>
      <t>4111</t>
    </r>
    <r>
      <rPr>
        <b/>
        <sz val="11"/>
        <color rgb="FFFF0000"/>
        <rFont val="Calibri"/>
        <family val="2"/>
        <scheme val="minor"/>
      </rPr>
      <t>ZZZ</t>
    </r>
  </si>
  <si>
    <r>
      <t>4111</t>
    </r>
    <r>
      <rPr>
        <b/>
        <sz val="11"/>
        <color rgb="FFFF0000"/>
        <rFont val="Calibri"/>
        <family val="2"/>
        <scheme val="minor"/>
      </rPr>
      <t>PF</t>
    </r>
  </si>
  <si>
    <r>
      <t>4111</t>
    </r>
    <r>
      <rPr>
        <b/>
        <sz val="11"/>
        <color rgb="FFFF0000"/>
        <rFont val="Calibri"/>
        <family val="2"/>
        <scheme val="minor"/>
      </rPr>
      <t>PJ</t>
    </r>
  </si>
  <si>
    <t>Decont de cheltuieli</t>
  </si>
  <si>
    <t>Regularizare Livrare intracomunitara</t>
  </si>
  <si>
    <t>Regularizare Servicii UE</t>
  </si>
  <si>
    <t>Achizitie intracomunitara - 19%</t>
  </si>
  <si>
    <t>Regularizare Achizitie intracomunitara - 19%</t>
  </si>
  <si>
    <t>Regularizare Servicii intracomunitare</t>
  </si>
  <si>
    <t>Achizitie taxabila cota 19%</t>
  </si>
  <si>
    <t>Achizitie taxabila cota 9%</t>
  </si>
  <si>
    <t>Achizitie taxabila cota 5%</t>
  </si>
  <si>
    <t>Achizitii cu taxare inversa 19%</t>
  </si>
  <si>
    <t>Achizitii cu taxare inversa 9%</t>
  </si>
  <si>
    <t>v2 Bon fiscal cumparare - deductibilitate 50%</t>
  </si>
  <si>
    <t>v1 Bon fiscal cumparare - deductibilitate 50%</t>
  </si>
  <si>
    <t>v1 Achizitii TVA 100% nedeductibil</t>
  </si>
  <si>
    <t>v2 Achizitii TVA 100% nedeductibil</t>
  </si>
  <si>
    <t>Deducere TVA - plata furnizor TVA la incasare</t>
  </si>
  <si>
    <t>Retinere impozit 5% conf. Cedi</t>
  </si>
  <si>
    <t>Repartizare dividende - PF RO</t>
  </si>
  <si>
    <t>Repartizare dividende - PJ RO</t>
  </si>
  <si>
    <t>Plata impozit dividende</t>
  </si>
  <si>
    <t>00445566</t>
  </si>
  <si>
    <t>00556677</t>
  </si>
  <si>
    <t>00667788</t>
  </si>
  <si>
    <t>Extras cont - Incasare client</t>
  </si>
  <si>
    <t>Extras cont - Comision</t>
  </si>
  <si>
    <t>Registru casa - Plata furnizor</t>
  </si>
  <si>
    <t>Registru casa - Avans spre decontare</t>
  </si>
  <si>
    <t>Extras cont - Plata furnizor extern</t>
  </si>
  <si>
    <t>ID contribuabil raportor</t>
  </si>
  <si>
    <t>Registru casa - Restituire avans neutilizat</t>
  </si>
  <si>
    <t>105030</t>
  </si>
  <si>
    <t>6123</t>
  </si>
  <si>
    <t>D300</t>
  </si>
  <si>
    <t>D301</t>
  </si>
  <si>
    <t>D311</t>
  </si>
  <si>
    <t>D398</t>
  </si>
  <si>
    <t>Cod taxă in SAF-T (TaxCode)</t>
  </si>
  <si>
    <t>x - Inactiv</t>
  </si>
  <si>
    <t>Cod taxa</t>
  </si>
  <si>
    <t>Descriere cod (RO)</t>
  </si>
  <si>
    <t>Code description (EN)</t>
  </si>
  <si>
    <t>Cote TVA (%)</t>
  </si>
  <si>
    <t>Facturi cu TVA de corecție (cazuri specifice)</t>
  </si>
  <si>
    <t>Nu intra in sfera tva</t>
  </si>
  <si>
    <t>Pentru aceste categorii/ coduri, numerotarea și semnificația nu se schmiba in timp (codurile nu se realocă pentru alte tipuri de taxe)  - NU SE DATOREAZA TVA (e.g. LIC bunuri, servicii B2B, livrari/prestari cu taxare inversa)</t>
  </si>
  <si>
    <t>Cota maxima de TVA</t>
  </si>
  <si>
    <t>Cota medie de TVA</t>
  </si>
  <si>
    <t>Cota minima de TVA</t>
  </si>
  <si>
    <t>Comentarii cod de taxa</t>
  </si>
  <si>
    <t>Categorie</t>
  </si>
  <si>
    <t>L1</t>
  </si>
  <si>
    <t>Intra-community supplies of goods VAT exempt</t>
  </si>
  <si>
    <t>x</t>
  </si>
  <si>
    <t>Livrări</t>
  </si>
  <si>
    <t>L2</t>
  </si>
  <si>
    <t xml:space="preserve">Regularizări livrări intracomunitare scutite </t>
  </si>
  <si>
    <t>Regularisation of intra-community supplies of goods VAT exempt</t>
  </si>
  <si>
    <t>L3</t>
  </si>
  <si>
    <t>Livrări intracomunitare de bunuri, scutite conform art. 294 alin.(2) lit.b) şi c) din Codul Fiscal</t>
  </si>
  <si>
    <t>Intra-community supplies of goods, VAT exempt according to art. 294 paragraph (2) letters b) and c) from the Fiscal Code</t>
  </si>
  <si>
    <t>L4</t>
  </si>
  <si>
    <t>Livrare de bunuri pentru care locul livrarii este in afara Romaniei (in UE sau non-UE)</t>
  </si>
  <si>
    <t>Supplies of goods for which the place of supply is outside Romania (EU or non-EU)</t>
  </si>
  <si>
    <t>L5</t>
  </si>
  <si>
    <t>Prestare de servicii pentru care locul prestarii este in afara UE</t>
  </si>
  <si>
    <t>Supply of services for which the place of supply is outside the EU</t>
  </si>
  <si>
    <t>L6</t>
  </si>
  <si>
    <t>Prestări de servicii intracomunitare care beneficiază de scutire in statul membru in care taxa este datorată</t>
  </si>
  <si>
    <t>Intra-Community supplies of services VAT exempt in the Member State in which the tax is due</t>
  </si>
  <si>
    <t>3/3.1</t>
  </si>
  <si>
    <t>L7</t>
  </si>
  <si>
    <t>Prestări de servicii intracomunitare care nu beneficiază de scutire in statul membru in care taxa este datorată (servicii cf reg B2B)</t>
  </si>
  <si>
    <t>Supply of intra-Community services, which are not VAT exempt in the Member State in which the tax is due (services according to B2B rule)</t>
  </si>
  <si>
    <t>L8</t>
  </si>
  <si>
    <t>Regularizări privind prestări de servicii intracomunitare care nu beneficiază de scutire in statul membru in care taxa este datorată (servicii cf reg B2B)</t>
  </si>
  <si>
    <t>Regularisation of Intra-Community supplies of services which are not exempt in the Member State in which the tax is due (services according to B2B rule)</t>
  </si>
  <si>
    <t>L9</t>
  </si>
  <si>
    <t>Livrări de bunuri şi prestări de servicii taxabile cu cota 19%</t>
  </si>
  <si>
    <t>Supplies of goods and services taxable at a rate of 19%</t>
  </si>
  <si>
    <t>L10</t>
  </si>
  <si>
    <t>Livrări de bunuri şi prestări de servicii taxabile cu cota 9%</t>
  </si>
  <si>
    <t>Supplies of goods and services taxable at a rate of 9%</t>
  </si>
  <si>
    <t>L11</t>
  </si>
  <si>
    <t>Livrări de bunuri şi prestări de servicii taxabile cu cota 5%</t>
  </si>
  <si>
    <t>Supplies of goods and services taxable at a rate of 5%</t>
  </si>
  <si>
    <t>L12</t>
  </si>
  <si>
    <t>Livrari de bunuri si prestari de servicii supuse masurilor de simplificare (taxare inversa)</t>
  </si>
  <si>
    <t>Supplies of goods and services subject to simplification measures (reverse charge)</t>
  </si>
  <si>
    <t>L13</t>
  </si>
  <si>
    <t>Livrari de bunuri scutite cu drept de deducere cf Art. 294 alin (1) lit a) si b) din Codul Fiscal  (Exporturi)</t>
  </si>
  <si>
    <t>Supplies of goods VAT exempt with deduction right according to art. 294 paragraph (1) letters a) and b) from the Fiscal Code (Exports)</t>
  </si>
  <si>
    <t>L14</t>
  </si>
  <si>
    <t>Livrari de bunuri si /sau prestari de servicii scutite cu drept de deducere, altele decat Exporturile si operatiunile prevazute la art 294 alin (5) din Codul Fiscal</t>
  </si>
  <si>
    <t xml:space="preserve">Supplies of goods and / or services VAT exempt with deduction right, other than Exports and supplies of goods VAT exempt with deduction right according to art. 294 paragraph (5) from the Fiscal Code </t>
  </si>
  <si>
    <t>14.1</t>
  </si>
  <si>
    <t xml:space="preserve">Livrari de bunuri scutite cu drept de deducere cf Art. 294 alin (5) lit a) si b) din Codul Fiscal  </t>
  </si>
  <si>
    <t xml:space="preserve">Supplies of goods VAT exempt with deduction right according to art. 294 paragraph (5) letters a) and b) from the Fiscal Code </t>
  </si>
  <si>
    <t>14.2</t>
  </si>
  <si>
    <t xml:space="preserve">Livrari de bunuri scutite cu drept de deducere cf Art. 294 alin (5) lit c) si d) din Codul Fiscal  </t>
  </si>
  <si>
    <t xml:space="preserve">Supplies of goods VAT exempt with deduction right according to art. 294 paragraph (5) letters c) and d) from the Fiscal Code </t>
  </si>
  <si>
    <t>L26</t>
  </si>
  <si>
    <t>Livrări de bunuri și prestări de servicii scutite fără drept de deducere</t>
  </si>
  <si>
    <t>Supplies of goods and / or services VAT exempt without deduction right</t>
  </si>
  <si>
    <t>Livrări de bunuri și prestări servicii pentru care este evidențiată suma taxei colectate (*)</t>
  </si>
  <si>
    <t>Supplies of goods and / or services for which the collected VAT amount is specified amalgamated in one value (*)</t>
  </si>
  <si>
    <t>L15</t>
  </si>
  <si>
    <t>Regularizari taxa colectata 24%</t>
  </si>
  <si>
    <t>Regularisation of output VAT 24%</t>
  </si>
  <si>
    <t>L16</t>
  </si>
  <si>
    <t>Regularizari taxa colectata 20%</t>
  </si>
  <si>
    <t>Regularisation of output VAT 20%</t>
  </si>
  <si>
    <t>L17</t>
  </si>
  <si>
    <t xml:space="preserve">Regularizări taxă colectată 19% </t>
  </si>
  <si>
    <t>Regularisation of output VAT of 19%</t>
  </si>
  <si>
    <t>L18</t>
  </si>
  <si>
    <t>Regularizări taxă colectată 9%</t>
  </si>
  <si>
    <t>Regularisation of output VAT of 9%</t>
  </si>
  <si>
    <t>L19</t>
  </si>
  <si>
    <t>Regularizări taxă colectată 5%</t>
  </si>
  <si>
    <t>Regularisation of output VAT of 5%</t>
  </si>
  <si>
    <t>L20</t>
  </si>
  <si>
    <t>Vânzări intracomunitare de bunuri la distanță și prestări de servicii de telecomunicaţii, de radiodifuziune şi televiziune, precum și servicii furnizate pe cale electronică către persoane neimpozabile dintr-un alt stat membru,  pentru care locul livrării/prestării este în România, conform art. 278 alin. (1) din Codul fiscal</t>
  </si>
  <si>
    <t>Intra-Community distance sales of goods and provision of telecommunications, broadcasting and television services, as well as services provided electronically to non-taxable persons from another Member State, for which the place of delivery / supply is in Romania, according to art. 278 para. (1) of the Fiscal Code</t>
  </si>
  <si>
    <t>L21</t>
  </si>
  <si>
    <t>Regularizări privind vânzările intracomunitare de bunuri la distanță și prestările de servicii de telecomunicaţii, de radiodifuziune şi televiziune, precum și servicii furnizate pe cale electronică către persoane neimpozabile dintr-un alt stat membru, conform art. 278 alin. (1) din Codul fiscal</t>
  </si>
  <si>
    <t>Regularisations on the Intra-Community distance sale of goods and the provision of telecommunications, broadcasting and television services, as well as services provided electronically to non-taxable persons in another Member State, according to art. 278 para. (1) of the Fiscal Code</t>
  </si>
  <si>
    <t>L22</t>
  </si>
  <si>
    <t>Facturi emise dupa inspectia fiscala 19%</t>
  </si>
  <si>
    <t>Invoices issued after tax inspection</t>
  </si>
  <si>
    <t>Facturi emise dupa inspectia fiscala 9%</t>
  </si>
  <si>
    <t>Facturi emise dupa inspectia fiscala 5%</t>
  </si>
  <si>
    <t>L23</t>
  </si>
  <si>
    <t>Facturi emise, conform art. 11 alin (6) si (8) din Codul Fiscal, dupa inregistrara in scopuri de TVA pentru operatiuni efectuate in perioada in care codul de inregistrare in scopuri de TVA a fost anulat</t>
  </si>
  <si>
    <t>Invoices issued in accordance with art. 11 para (6) and (8) from the Fiscal Code, after the VAT registration, for transactions performed during the period when the VAT registration code was cancelled</t>
  </si>
  <si>
    <t>L24</t>
  </si>
  <si>
    <t>Operatiuni care nu intra in sfera de aplicare a TVA</t>
  </si>
  <si>
    <t>Operations outside the VAT scope</t>
  </si>
  <si>
    <t>L25</t>
  </si>
  <si>
    <t>Livrari de bunuri/ prestari de servicii care nu sunt raportabile in decontul de TVA din Romania si care se raporteaza in decontul de TVA din alte tari</t>
  </si>
  <si>
    <t>Supplies of goods / services not reportable in the Romanian VAT return and reportable in the VAT return from other countries</t>
  </si>
  <si>
    <t>Livrări de bunuri expediate/ transportate din RO sau servicii prestate din RO</t>
  </si>
  <si>
    <t>Supplies from Member State of identification</t>
  </si>
  <si>
    <t>În funcție de Cota TVA din statul membru în care sa fac livrările.</t>
  </si>
  <si>
    <t>Livrări/ prestări de către furnizorii care aplică TVA la încasare 19%</t>
  </si>
  <si>
    <t>Sales of goods/ services by suppliers applying cash accounting VAT system 19%</t>
  </si>
  <si>
    <t>Livrări/ prestări de către furnizorii care aplică TVA la încasare 9%</t>
  </si>
  <si>
    <t>Sales of goods/ services by suppliers applying cash accounting VAT system 9%</t>
  </si>
  <si>
    <t>Livrări/ prestări de către furnizorii care aplică TVA la încasare 5%</t>
  </si>
  <si>
    <t>Sales of goods/ services by suppliers applying cash accounting VAT system 5%</t>
  </si>
  <si>
    <t>5/20</t>
  </si>
  <si>
    <t>A1_100</t>
  </si>
  <si>
    <t xml:space="preserve">Achiziţii intracomunitare de bunuri pentru care cumpărătorul este obligat la plata TVA (taxare inversă) 19% altele decat achiziţiile intracomunitare pentru care cumpărătorul este obligat la plata TVA (taxare inversă), iar furnizorul este înregistrat în scopuri de TVA în statul membru din care a avut loc livrarea intracomunitară </t>
  </si>
  <si>
    <t>Intra-Community acquisitions of goods for which the buyer is required to pay VAT (reverse charge) 19%, others than intra-community acquisitions for which the buyer is required to pay VAT (reverse charge) and the supplier is registered for VAT purposes in the member state from which the intra-community supply took place</t>
  </si>
  <si>
    <t>Achiziții deductibile 100%</t>
  </si>
  <si>
    <t>A2_100</t>
  </si>
  <si>
    <t xml:space="preserve">Achiziţii intracomunitare de bunuri pentru care cumpărătorul este obligat la plata TVA (taxare inversă) 9% altele decat achiziţiile intracomunitare pentru care cumpărătorul este obligat la plata TVA (taxare inversă), iar furnizorul este înregistrat în scopuri de TVA în statul membru din care a avut loc livrarea intracomunitară </t>
  </si>
  <si>
    <t>A3_100</t>
  </si>
  <si>
    <t xml:space="preserve">Achiziţii intracomunitare de bunuri pentru care cumpărătorul este obligat la plata TVA (taxare inversă) 5% altele decat achiziţiile intracomunitare pentru care cumpărătorul este obligat la plata TVA (taxare inversă), iar furnizorul este înregistrat în scopuri de TVA în statul membru din care a avut loc livrarea intracomunitară </t>
  </si>
  <si>
    <t>5/5.1/20/20.1</t>
  </si>
  <si>
    <t>A4_100</t>
  </si>
  <si>
    <t>Intra-Community acquisitions of goods from suppliers registered for VAT purposes in the Member State from which the intra-community supply took place 19%</t>
  </si>
  <si>
    <t>A5_100</t>
  </si>
  <si>
    <t>Achiziţii intracomunitara de bunuri de la un furnizor înregistrat în scopuri de TVA în statul membru din care a avut loc livrarea intracomunitară 9%</t>
  </si>
  <si>
    <t>Intra-Community acquisitions of goods from suppliers registered for VAT purposes in the Member State from which the intra-community supply took place 9%</t>
  </si>
  <si>
    <t>A6_100</t>
  </si>
  <si>
    <t>Achiziţii intracomunitara de bunuri de la un furnizor înregistrat în scopuri de TVA în statul membru din care a avut loc livrarea intracomunitară 5%</t>
  </si>
  <si>
    <t>Intra-Community acquisitions of goods from suppliers registered for VAT purposes in the Member State from which the intra-community supply took place 5%</t>
  </si>
  <si>
    <t>6/21</t>
  </si>
  <si>
    <t>A7_100</t>
  </si>
  <si>
    <t>Regularizări privind achiziţiile intracomunitare de bunuri 19%</t>
  </si>
  <si>
    <t>Regularisations for intra-community acquisitions of goods 19%</t>
  </si>
  <si>
    <t>A8_100</t>
  </si>
  <si>
    <t>Regularizări privind achiziţiile intracomunitare de bunuri 9%</t>
  </si>
  <si>
    <t>Regularisations for intra-community acquisitions of goods 9%</t>
  </si>
  <si>
    <t>A9_100</t>
  </si>
  <si>
    <t>Regularizări privind achiziţiile intracomunitare de bunuri 5%</t>
  </si>
  <si>
    <t>Regularisations for intra-community acquisitions of goods 5%</t>
  </si>
  <si>
    <t>7/22</t>
  </si>
  <si>
    <t>A10_100</t>
  </si>
  <si>
    <r>
      <rPr>
        <sz val="11"/>
        <color theme="1"/>
        <rFont val="Calibri"/>
        <family val="2"/>
        <scheme val="minor"/>
      </rPr>
      <t xml:space="preserve">Achizitii de bunuri (altele decat AIC de bunuri </t>
    </r>
    <r>
      <rPr>
        <sz val="11"/>
        <color rgb="FFC65911"/>
        <rFont val="Calibri"/>
        <family val="2"/>
      </rPr>
      <t>si importuri cu masuri de simplificare</t>
    </r>
    <r>
      <rPr>
        <sz val="11"/>
        <color theme="1"/>
        <rFont val="Calibri"/>
        <family val="2"/>
        <scheme val="minor"/>
      </rPr>
      <t xml:space="preserve"> ) si achizitii de servicii (altele decat AIC de servicii cf reg B2B),  pentru care care beneficiarul din Romania este obligat la plata TVA 19%</t>
    </r>
  </si>
  <si>
    <r>
      <rPr>
        <sz val="11"/>
        <color theme="1"/>
        <rFont val="Calibri"/>
        <family val="2"/>
        <scheme val="minor"/>
      </rPr>
      <t xml:space="preserve">Acquisitions of goods (other than ICA of goods </t>
    </r>
    <r>
      <rPr>
        <sz val="11"/>
        <color rgb="FFC65911"/>
        <rFont val="Calibri"/>
        <family val="2"/>
      </rPr>
      <t>and imports with simplification measures)</t>
    </r>
    <r>
      <rPr>
        <sz val="11"/>
        <color theme="1"/>
        <rFont val="Calibri"/>
        <family val="2"/>
        <scheme val="minor"/>
      </rPr>
      <t xml:space="preserve"> and acquisitions of services (other than ICA of services acc. B2B rule), for which the beneficiary in Romania is obliged to pay 19% VAT</t>
    </r>
  </si>
  <si>
    <t>A11_100</t>
  </si>
  <si>
    <r>
      <rPr>
        <sz val="11"/>
        <color theme="1"/>
        <rFont val="Calibri"/>
        <family val="2"/>
        <scheme val="minor"/>
      </rPr>
      <t xml:space="preserve">Achizitii de bunuri (altele decat AIC de bunuri </t>
    </r>
    <r>
      <rPr>
        <sz val="11"/>
        <color rgb="FFC65911"/>
        <rFont val="Calibri"/>
        <family val="2"/>
      </rPr>
      <t>si importuri cu masuri de simplificare</t>
    </r>
    <r>
      <rPr>
        <sz val="11"/>
        <color theme="1"/>
        <rFont val="Calibri"/>
        <family val="2"/>
        <scheme val="minor"/>
      </rPr>
      <t xml:space="preserve"> ) si achizitii de servicii (altele decat AIC de servicii cf reg B2B),  pentru care care beneficiarul din Romania este obligat la plata TVA 9%</t>
    </r>
  </si>
  <si>
    <r>
      <rPr>
        <sz val="11"/>
        <color theme="1"/>
        <rFont val="Calibri"/>
        <family val="2"/>
        <scheme val="minor"/>
      </rPr>
      <t xml:space="preserve">Acquisitions of goods (other than ICA of goods </t>
    </r>
    <r>
      <rPr>
        <sz val="11"/>
        <color rgb="FFC65911"/>
        <rFont val="Calibri"/>
        <family val="2"/>
      </rPr>
      <t>and imports with simplification measures)</t>
    </r>
    <r>
      <rPr>
        <sz val="11"/>
        <color theme="1"/>
        <rFont val="Calibri"/>
        <family val="2"/>
        <scheme val="minor"/>
      </rPr>
      <t xml:space="preserve"> and acquisitions of services (other than ICA of services acc. B2B rule), for which the beneficiary in Romania is obliged to pay 9% VAT</t>
    </r>
  </si>
  <si>
    <t>A12_100</t>
  </si>
  <si>
    <r>
      <rPr>
        <sz val="11"/>
        <color theme="1"/>
        <rFont val="Calibri"/>
        <family val="2"/>
        <scheme val="minor"/>
      </rPr>
      <t xml:space="preserve">Achizitii de bunuri (altele decat AIC de bunuri </t>
    </r>
    <r>
      <rPr>
        <sz val="11"/>
        <color rgb="FFC65911"/>
        <rFont val="Calibri"/>
        <family val="2"/>
      </rPr>
      <t>si importuri cu masuri de simplificare</t>
    </r>
    <r>
      <rPr>
        <sz val="11"/>
        <color theme="1"/>
        <rFont val="Calibri"/>
        <family val="2"/>
        <scheme val="minor"/>
      </rPr>
      <t>) si achizitii de servicii (altele decat AIC de servicii cf reg B2B),  pentru care care beneficiarul din Romania este obligat la plata TVA 5%</t>
    </r>
  </si>
  <si>
    <r>
      <rPr>
        <sz val="11"/>
        <color theme="1"/>
        <rFont val="Calibri"/>
        <family val="2"/>
        <scheme val="minor"/>
      </rPr>
      <t xml:space="preserve">Acquisitions of goods (other than ICA of goods </t>
    </r>
    <r>
      <rPr>
        <sz val="11"/>
        <color rgb="FFC65911"/>
        <rFont val="Calibri"/>
        <family val="2"/>
      </rPr>
      <t>and imports with simplification measures)</t>
    </r>
    <r>
      <rPr>
        <sz val="11"/>
        <color theme="1"/>
        <rFont val="Calibri"/>
        <family val="2"/>
        <scheme val="minor"/>
      </rPr>
      <t xml:space="preserve"> and acquisitions of services (other than ICA of services acc. B2B rule), for which the beneficiary in Romania is obliged to pay 5% VAT</t>
    </r>
  </si>
  <si>
    <t>A13_100</t>
  </si>
  <si>
    <t>Import de bunuri 19% (TVA supusa  masurilor de simplificare)</t>
  </si>
  <si>
    <t>Import of goods 19% (subject to simplification measure)</t>
  </si>
  <si>
    <t>A14_100</t>
  </si>
  <si>
    <t>Import de bunuri 9% (TVA supusa masurilor de simplificare)</t>
  </si>
  <si>
    <t>Import of goods 9% (subject to simplification measure)</t>
  </si>
  <si>
    <t>A15_100</t>
  </si>
  <si>
    <t>Import de bunuri 5% (TVA supusa masurilor de simplificare)</t>
  </si>
  <si>
    <t>Import of goods 5% (subject to simplification measure)</t>
  </si>
  <si>
    <t>7/7.1/22/22.1</t>
  </si>
  <si>
    <t>A16_100</t>
  </si>
  <si>
    <t>Achiziţii de servicii intracomunitare (AIC de servicii cf reg B2B) 19%</t>
  </si>
  <si>
    <t>Intra-community acquisition of services (ICA of services acc. to B2B rule) 19%</t>
  </si>
  <si>
    <t>A17_100</t>
  </si>
  <si>
    <t>Achiziţii de servicii intracomunitare  (AIC de servicii cf reg B2B) 9%</t>
  </si>
  <si>
    <t>Intra-community acquisition of services (ICA of services acc. to B2B rule) 9%</t>
  </si>
  <si>
    <t>A18_100</t>
  </si>
  <si>
    <t>Achiziţii de servicii intracomunitare  (AIC de servicii cf reg B2B) 5%</t>
  </si>
  <si>
    <t>Intra-community acquisition of services (ICA of services acc. to B2B rule)5%</t>
  </si>
  <si>
    <t>8/23</t>
  </si>
  <si>
    <t>A19_100</t>
  </si>
  <si>
    <t>Regularisations regarding intra-community acquistions of services (ICA of services according to B2B rule) 19%</t>
  </si>
  <si>
    <t>A20_100</t>
  </si>
  <si>
    <t>Regularizări privind achiziţii de servicii intracomunitare  (AIC de servicii cf reg B2B) 9%</t>
  </si>
  <si>
    <t>Regularisations regarding intra-community acquistions of services (ICA of services according to B2B rule) 9%</t>
  </si>
  <si>
    <t>A21_100</t>
  </si>
  <si>
    <t>Regularizări privind achiziţii de servicii intracomunitare  (AIC de servicii cf reg B2B) 5%</t>
  </si>
  <si>
    <t>Regularisations regarding intra-community acquistions of services (ICA of services according to B2B rule) 5%</t>
  </si>
  <si>
    <t>12.1/27.1</t>
  </si>
  <si>
    <t xml:space="preserve">Achiziţii de bunuri şi servicii supuse măsurilor de simplificare taxabile cu cota de 24 % </t>
  </si>
  <si>
    <t>Taxable acquisitions of goods subject to simplification measures 24%</t>
  </si>
  <si>
    <t>Achiziţii de bunuri şi servicii supuse măsurilor de simplificare taxabile cu cota de 20 %</t>
  </si>
  <si>
    <t>Taxable acquisitions of goods subject to simplification measures 20%</t>
  </si>
  <si>
    <t>A22_100</t>
  </si>
  <si>
    <t>Achiziţii de bunuri şi servicii supuse măsurilor de simplificare taxabile cu cota de 19 %</t>
  </si>
  <si>
    <t>Taxable acquisitions of goods subject to simplification measures 19%</t>
  </si>
  <si>
    <t>12.2/27.2</t>
  </si>
  <si>
    <t>A23_100</t>
  </si>
  <si>
    <t>Taxable acquisitions of goods subject to simplification measures 9%</t>
  </si>
  <si>
    <t>12.3/27.3</t>
  </si>
  <si>
    <t>A24_100</t>
  </si>
  <si>
    <t>Achiziţii de bunuri şi servicii supuse măsurilor de simplificare taxabile cu cota de 5 %</t>
  </si>
  <si>
    <t>Taxable acquisitions of goods subject to simplification measures 5%</t>
  </si>
  <si>
    <t>A26_100</t>
  </si>
  <si>
    <r>
      <rPr>
        <sz val="11"/>
        <color theme="1"/>
        <rFont val="Calibri"/>
        <family val="2"/>
        <scheme val="minor"/>
      </rPr>
      <t xml:space="preserve">Achiziţii de bunuri şi servicii taxabile cu cota de 19%, altele </t>
    </r>
    <r>
      <rPr>
        <sz val="11"/>
        <color rgb="FFC65911"/>
        <rFont val="Calibri"/>
        <family val="2"/>
      </rPr>
      <t xml:space="preserve">decât importurile si </t>
    </r>
    <r>
      <rPr>
        <sz val="11"/>
        <color theme="1"/>
        <rFont val="Calibri"/>
        <family val="2"/>
        <scheme val="minor"/>
      </rPr>
      <t>cele supuse masurilor de simplificare</t>
    </r>
  </si>
  <si>
    <r>
      <rPr>
        <sz val="11"/>
        <color theme="1"/>
        <rFont val="Calibri"/>
        <family val="2"/>
        <scheme val="minor"/>
      </rPr>
      <t xml:space="preserve">Taxable acquisitions of goods and services subject to 19%, </t>
    </r>
    <r>
      <rPr>
        <sz val="11"/>
        <color rgb="FFC65911"/>
        <rFont val="Calibri"/>
        <family val="2"/>
      </rPr>
      <t>other than imports</t>
    </r>
    <r>
      <rPr>
        <sz val="11"/>
        <color theme="1"/>
        <rFont val="Calibri"/>
        <family val="2"/>
        <scheme val="minor"/>
      </rPr>
      <t xml:space="preserve"> and acquisitions subject to simplification measures</t>
    </r>
  </si>
  <si>
    <t>A27_100</t>
  </si>
  <si>
    <r>
      <rPr>
        <sz val="11"/>
        <color theme="1"/>
        <rFont val="Calibri"/>
        <family val="2"/>
        <scheme val="minor"/>
      </rPr>
      <t xml:space="preserve">Achiziţii de bunuri şi servicii taxabile cu cota de 9% altele decât </t>
    </r>
    <r>
      <rPr>
        <sz val="11"/>
        <color rgb="FFC65911"/>
        <rFont val="Calibri"/>
        <family val="2"/>
      </rPr>
      <t>importurile si</t>
    </r>
    <r>
      <rPr>
        <sz val="11"/>
        <color theme="1"/>
        <rFont val="Calibri"/>
        <family val="2"/>
        <scheme val="minor"/>
      </rPr>
      <t xml:space="preserve">  cele supuse masurilor de simplificare</t>
    </r>
  </si>
  <si>
    <r>
      <rPr>
        <sz val="11"/>
        <color theme="1"/>
        <rFont val="Calibri"/>
        <family val="2"/>
        <scheme val="minor"/>
      </rPr>
      <t xml:space="preserve">Taxable acquisitions of goods and services subject to 9%, </t>
    </r>
    <r>
      <rPr>
        <sz val="11"/>
        <color rgb="FFC65911"/>
        <rFont val="Calibri"/>
        <family val="2"/>
      </rPr>
      <t>other than imports</t>
    </r>
    <r>
      <rPr>
        <sz val="11"/>
        <color theme="1"/>
        <rFont val="Calibri"/>
        <family val="2"/>
        <scheme val="minor"/>
      </rPr>
      <t xml:space="preserve"> and acquisitions subject to simplification measures</t>
    </r>
  </si>
  <si>
    <t>A28_100</t>
  </si>
  <si>
    <r>
      <rPr>
        <sz val="11"/>
        <color theme="1"/>
        <rFont val="Calibri"/>
        <family val="2"/>
        <scheme val="minor"/>
      </rPr>
      <t xml:space="preserve">Achiziţii de bunuri și servicii, taxabile cu cota de 5% altele decât </t>
    </r>
    <r>
      <rPr>
        <sz val="11"/>
        <color rgb="FFC65911"/>
        <rFont val="Calibri"/>
        <family val="2"/>
      </rPr>
      <t xml:space="preserve">importurile si </t>
    </r>
    <r>
      <rPr>
        <sz val="11"/>
        <color theme="1"/>
        <rFont val="Calibri"/>
        <family val="2"/>
        <scheme val="minor"/>
      </rPr>
      <t xml:space="preserve"> cele supuse masurilor de simplificare</t>
    </r>
  </si>
  <si>
    <r>
      <rPr>
        <sz val="11"/>
        <color theme="1"/>
        <rFont val="Calibri"/>
        <family val="2"/>
        <scheme val="minor"/>
      </rPr>
      <t xml:space="preserve">Taxable acquisitions of goods and services subject to 5%, </t>
    </r>
    <r>
      <rPr>
        <sz val="11"/>
        <color rgb="FFC65911"/>
        <rFont val="Calibri"/>
        <family val="2"/>
      </rPr>
      <t>other than imports</t>
    </r>
    <r>
      <rPr>
        <sz val="11"/>
        <color theme="1"/>
        <rFont val="Calibri"/>
        <family val="2"/>
        <scheme val="minor"/>
      </rPr>
      <t xml:space="preserve"> and acquisitions subject to simplification measures</t>
    </r>
  </si>
  <si>
    <t>A29_100</t>
  </si>
  <si>
    <t>Import de bunuri cota  19%</t>
  </si>
  <si>
    <t>Import of goods 19%</t>
  </si>
  <si>
    <t>A30_100</t>
  </si>
  <si>
    <t>Import de bunuri cota  9%</t>
  </si>
  <si>
    <t>Import of goods 9%</t>
  </si>
  <si>
    <t>A31_100</t>
  </si>
  <si>
    <t>Import de bunuri cota  5%</t>
  </si>
  <si>
    <t>Import of goods 5%</t>
  </si>
  <si>
    <t>24</t>
  </si>
  <si>
    <t>A43_100</t>
  </si>
  <si>
    <t>Facturi primite dupa inspectia fiscala 19%</t>
  </si>
  <si>
    <t>Invoices received after a tax audit 19%</t>
  </si>
  <si>
    <t>25</t>
  </si>
  <si>
    <t>Facturi primite dupa inspectia fiscala 9%</t>
  </si>
  <si>
    <t>Invoices received after a tax audit 9%</t>
  </si>
  <si>
    <t>26</t>
  </si>
  <si>
    <t>Facturi primite dupa inspectia fiscala 5%</t>
  </si>
  <si>
    <t>Invoices received after a tax audit 5%</t>
  </si>
  <si>
    <t>A32_100</t>
  </si>
  <si>
    <t>Achiziții de produse și servicii agricole de la furnizori care aplică regimul special pentru agricultori</t>
  </si>
  <si>
    <t>Acquisitions of agricultural products and services from suppliers applying the special regime for agricultures</t>
  </si>
  <si>
    <t>29</t>
  </si>
  <si>
    <t>Regularizări privind compensaţia în cotă forfetară</t>
  </si>
  <si>
    <t>Regularisations regarding flat-rate compensation</t>
  </si>
  <si>
    <t>A33_100</t>
  </si>
  <si>
    <t>Acquisitions of goods and services VAT exempt or non-taxable, other than ICA of services VAT exempt</t>
  </si>
  <si>
    <t>A34_100</t>
  </si>
  <si>
    <t>Achiziţii de servicii intracomunitare scutite de taxă</t>
  </si>
  <si>
    <t>Intra-community acquisitions of services VAT exempt</t>
  </si>
  <si>
    <t>A35_100</t>
  </si>
  <si>
    <t>TVA efectiv restituită cumpărătorilor străini, inclusiv comisionul unităţilor autorizate</t>
  </si>
  <si>
    <t>VAT  refunded to foreign buyers, including the commission of authorized units</t>
  </si>
  <si>
    <t>34</t>
  </si>
  <si>
    <t>A36_100</t>
  </si>
  <si>
    <t>Regularizări taxă dedusă 24%</t>
  </si>
  <si>
    <t>Regularisations of input VAT 24%</t>
  </si>
  <si>
    <t>A37_100</t>
  </si>
  <si>
    <t>Regularizări taxă dedusă 20%</t>
  </si>
  <si>
    <t>Regularisations of input VAT 20%</t>
  </si>
  <si>
    <t>A38_100</t>
  </si>
  <si>
    <t>Regularizări taxă dedusă 19%</t>
  </si>
  <si>
    <t>Regularisations of input VAT 19%</t>
  </si>
  <si>
    <t>A39_100</t>
  </si>
  <si>
    <t>Regularizări taxă dedusă 9%</t>
  </si>
  <si>
    <t>Regularisations of input VAT 9%</t>
  </si>
  <si>
    <t>A40_100</t>
  </si>
  <si>
    <t>Regularizări taxă dedusă 5%</t>
  </si>
  <si>
    <t>Regularisations of input VAT 5%</t>
  </si>
  <si>
    <t>A41_100</t>
  </si>
  <si>
    <t xml:space="preserve">Ajustări conform pro-rata </t>
  </si>
  <si>
    <t>Pro-rata adjustments</t>
  </si>
  <si>
    <t>35</t>
  </si>
  <si>
    <t>A42_100</t>
  </si>
  <si>
    <t>Ajustări de taxă</t>
  </si>
  <si>
    <t>VAT adjustments</t>
  </si>
  <si>
    <t>A44_100</t>
  </si>
  <si>
    <t>Acquisitions from suppliers applying cash accounting VAT system 19%</t>
  </si>
  <si>
    <t>A45_100</t>
  </si>
  <si>
    <t>Achizitii de la furnizori care aplica TVA la incasare 9%</t>
  </si>
  <si>
    <t>Acquisitions from suppliers applying cash accounting VAT system 9%</t>
  </si>
  <si>
    <t>A46_100</t>
  </si>
  <si>
    <t>Achizitii de la furnizori care aplica TVA la incasare 5%</t>
  </si>
  <si>
    <t>Acquisitions from suppliers applying cash accounting VAT system 5%</t>
  </si>
  <si>
    <t>A47_100</t>
  </si>
  <si>
    <t>Achizitii de bunuri/servicii care nu sunt raportabile in decontul de TVA din Romania si care se raporteaza in decontul de TVA din alte tari</t>
  </si>
  <si>
    <t>Acquisitions of goods/services not reportable in the Romanian VAT return and reportable the VAT return from other countries.</t>
  </si>
  <si>
    <t>A48_100</t>
  </si>
  <si>
    <t>Achizitii intra-comunitare de bunuri taxabile - altele decat mijloacele de transport noi si produsele accizabile</t>
  </si>
  <si>
    <t>Taxable intra-Community acquisitions of goods - other than new means of transport and excisable products</t>
  </si>
  <si>
    <t>A49_100</t>
  </si>
  <si>
    <t xml:space="preserve">Achizitii intra-comunitare de  mijloacele de transport noi </t>
  </si>
  <si>
    <t>Intra-Community acquisitions of new means of transport</t>
  </si>
  <si>
    <t>A50_100</t>
  </si>
  <si>
    <t>Achizitii intra-comunitare de produsele accizabile</t>
  </si>
  <si>
    <t>Intra-Community acquisitions of excisable products</t>
  </si>
  <si>
    <t>A51_100</t>
  </si>
  <si>
    <t xml:space="preserve">Operaţiuni prevăzute la art.307 alin. (3), (5) si (6) din Codul fiscal precum și operațiuni prevăzute la art 307, alin (2)  din Codul fiscal altele decât achiziţii de servicii intracomunitare pentru care beneficiarul este obligat la plata TVA cf.art. 307 alin.(2) din Codul fiscal </t>
  </si>
  <si>
    <t>Operations provided at art.307 paragraph  (3), (5) and (6) from Fiscal Code, also operations provided at art.307 paragraph (2) from Fiscal Code others than Intracommunity acquisitions of services for which the buyer is required to pay VAT according to art.307 alin (2) from Fiscal Code</t>
  </si>
  <si>
    <t>4/4.1</t>
  </si>
  <si>
    <t>A52_100</t>
  </si>
  <si>
    <t xml:space="preserve">Achiziţii de servicii intracomunitare pentru care beneficiarul este obligat la plata TVA cf.art. 307 alin.(2) din Codul fiscal </t>
  </si>
  <si>
    <t>Intra-community acquisitions of services for which the beneficiary is obliged to pay VAT acc to. art. 307 para (2) from the Fiscal Code</t>
  </si>
  <si>
    <t>A1_50_pro-rata</t>
  </si>
  <si>
    <t>Achiziții deductibile 50% cu pro-rată</t>
  </si>
  <si>
    <t>N/A</t>
  </si>
  <si>
    <t>A4_50_pro-rata</t>
  </si>
  <si>
    <t>A7_50_pro-rata</t>
  </si>
  <si>
    <t>A10_50_pro-rata</t>
  </si>
  <si>
    <r>
      <rPr>
        <sz val="11"/>
        <color theme="1"/>
        <rFont val="Calibri"/>
        <family val="2"/>
        <scheme val="minor"/>
      </rPr>
      <t xml:space="preserve">Achizitii de bunuri (altele decat AIC de bunuri </t>
    </r>
    <r>
      <rPr>
        <sz val="11"/>
        <color rgb="FFC65911"/>
        <rFont val="Calibri"/>
        <family val="2"/>
      </rPr>
      <t>si importuri cu masuri de simplificare</t>
    </r>
    <r>
      <rPr>
        <sz val="11"/>
        <color theme="1"/>
        <rFont val="Calibri"/>
        <family val="2"/>
        <scheme val="minor"/>
      </rPr>
      <t>) si achizitii de servicii (altele decat AIC de servicii cf reg B2B),  pentru care care beneficiarul din Romania este obligat la plata TVA 19%</t>
    </r>
  </si>
  <si>
    <r>
      <rPr>
        <sz val="11"/>
        <color theme="1"/>
        <rFont val="Calibri"/>
        <family val="2"/>
        <scheme val="minor"/>
      </rPr>
      <t xml:space="preserve">Achizitii de bunuri (altele decat AIC de bunuri </t>
    </r>
    <r>
      <rPr>
        <sz val="11"/>
        <color rgb="FFC65911"/>
        <rFont val="Calibri"/>
        <family val="2"/>
      </rPr>
      <t>si importuri cu masuri de simplificare</t>
    </r>
    <r>
      <rPr>
        <sz val="11"/>
        <color theme="1"/>
        <rFont val="Calibri"/>
        <family val="2"/>
        <scheme val="minor"/>
      </rPr>
      <t>) si achizitii de servicii (altele decat AIC de servicii cf reg B2B),  pentru care care beneficiarul din Romania este obligat la plata TVA 9%</t>
    </r>
  </si>
  <si>
    <t>A13_50_pro-rata</t>
  </si>
  <si>
    <t>A16_50_pro-rata</t>
  </si>
  <si>
    <t>A19_50_pro-rata</t>
  </si>
  <si>
    <t>A26_50_pro-rata</t>
  </si>
  <si>
    <t>A29_50_pro-rata</t>
  </si>
  <si>
    <t>A43_50_pro-rata</t>
  </si>
  <si>
    <t>Achiziții de produse și servicii agricole de la furnizori care aplică regimul special pentru agricultori (cota de TVA aplicabilă)</t>
  </si>
  <si>
    <t>Acquisitions of agricultural products and services from suppliers applying the special regime for agricultures (applicable VAT percentage)</t>
  </si>
  <si>
    <t>33</t>
  </si>
  <si>
    <t>TVA efectiv restituită cumpărătorilor străini, inclusiv comisionul unităţilor autorizate (pentru suma globală)</t>
  </si>
  <si>
    <t>VAT  refunded to foreign buyers, including the commission of authorized units (for the overall amount)</t>
  </si>
  <si>
    <t>A36_50_pro-rata</t>
  </si>
  <si>
    <t>A37_50_pro-rata</t>
  </si>
  <si>
    <t>A38_50_pro-rata</t>
  </si>
  <si>
    <t>A44_50_pro-rata</t>
  </si>
  <si>
    <t>4</t>
  </si>
  <si>
    <t>A1_50_nedeterminat</t>
  </si>
  <si>
    <t>Achiziții deductibile 50% unknown</t>
  </si>
  <si>
    <t>A4_50_nedeterminat</t>
  </si>
  <si>
    <t>A7_50_nedeterminat</t>
  </si>
  <si>
    <t>A10_50_nedeterminat</t>
  </si>
  <si>
    <t>A13_50_nedeterminat</t>
  </si>
  <si>
    <t>A16_50_nedeterminat</t>
  </si>
  <si>
    <t>A19_50_nedeterminat</t>
  </si>
  <si>
    <t>A26_50_nedeterminat</t>
  </si>
  <si>
    <t>A29_50_nedeterminat</t>
  </si>
  <si>
    <t>A43_50_nedeterminat</t>
  </si>
  <si>
    <t>A36_50_nedeterminat</t>
  </si>
  <si>
    <t>A37_50_nedeterminat</t>
  </si>
  <si>
    <t>A38_50_nedeterminat</t>
  </si>
  <si>
    <t>A44_50_nedeterminat</t>
  </si>
  <si>
    <t>A1_50</t>
  </si>
  <si>
    <t>Achiziții deductibile 50%</t>
  </si>
  <si>
    <t>A4_50</t>
  </si>
  <si>
    <t>A7_50</t>
  </si>
  <si>
    <t>A10_50</t>
  </si>
  <si>
    <t>A13_50</t>
  </si>
  <si>
    <t>A16_50</t>
  </si>
  <si>
    <t>A19_50</t>
  </si>
  <si>
    <t>A26_50</t>
  </si>
  <si>
    <t>A29_50</t>
  </si>
  <si>
    <t>A43_50</t>
  </si>
  <si>
    <t>A36_50</t>
  </si>
  <si>
    <t>A37_50</t>
  </si>
  <si>
    <t>A38_50</t>
  </si>
  <si>
    <t>A44_50</t>
  </si>
  <si>
    <t>Achiziții nedeductibile 50%</t>
  </si>
  <si>
    <t>A1_0</t>
  </si>
  <si>
    <t>Achiziții nedeductibile 100%</t>
  </si>
  <si>
    <t>A2_0</t>
  </si>
  <si>
    <t>A3_0</t>
  </si>
  <si>
    <t>A4_0</t>
  </si>
  <si>
    <t>A5_0</t>
  </si>
  <si>
    <t>A6_0</t>
  </si>
  <si>
    <t>A7_0</t>
  </si>
  <si>
    <t>A8_0</t>
  </si>
  <si>
    <t>A9_0</t>
  </si>
  <si>
    <t>A10_0</t>
  </si>
  <si>
    <t>A11_0</t>
  </si>
  <si>
    <t>A12_0</t>
  </si>
  <si>
    <t>A13_0</t>
  </si>
  <si>
    <t>A14_0</t>
  </si>
  <si>
    <t>A15_0</t>
  </si>
  <si>
    <t>A16_0</t>
  </si>
  <si>
    <t>A17_0</t>
  </si>
  <si>
    <t>A18_0</t>
  </si>
  <si>
    <t>A19_0</t>
  </si>
  <si>
    <t>A20_0</t>
  </si>
  <si>
    <t>A21_0</t>
  </si>
  <si>
    <t>A22_0</t>
  </si>
  <si>
    <t>A23_0</t>
  </si>
  <si>
    <t>A24_0</t>
  </si>
  <si>
    <t>A26_0</t>
  </si>
  <si>
    <t>A27_0</t>
  </si>
  <si>
    <t>A28_0</t>
  </si>
  <si>
    <t>A29_0</t>
  </si>
  <si>
    <t>A30_0</t>
  </si>
  <si>
    <t>A31_0</t>
  </si>
  <si>
    <t>A43_0</t>
  </si>
  <si>
    <t>A38_0</t>
  </si>
  <si>
    <t>A39_0</t>
  </si>
  <si>
    <t>A40_0</t>
  </si>
  <si>
    <t>A37_0</t>
  </si>
  <si>
    <t>A36_0</t>
  </si>
  <si>
    <t>A44_0</t>
  </si>
  <si>
    <t>A45_0</t>
  </si>
  <si>
    <t>A46_0</t>
  </si>
  <si>
    <t>A1_pro-rata</t>
  </si>
  <si>
    <t>Achiziții la base rate</t>
  </si>
  <si>
    <t>A2_pro-rata</t>
  </si>
  <si>
    <t>A3_pro-rata</t>
  </si>
  <si>
    <t>A4_pro-rata</t>
  </si>
  <si>
    <t>A5_pro-rata</t>
  </si>
  <si>
    <t>A6_pro-rata</t>
  </si>
  <si>
    <t>A7_pro-rata</t>
  </si>
  <si>
    <t>A8_pro-rata</t>
  </si>
  <si>
    <t>A9_pro-rata</t>
  </si>
  <si>
    <t>A10_pro-rata</t>
  </si>
  <si>
    <t>A11_pro-rata</t>
  </si>
  <si>
    <t>A12_pro-rata</t>
  </si>
  <si>
    <t>A13_pro-rata</t>
  </si>
  <si>
    <t>A14_pro-rata</t>
  </si>
  <si>
    <t>A15_pro-rata</t>
  </si>
  <si>
    <t>A16_pro-rata</t>
  </si>
  <si>
    <t>A17_pro-rata</t>
  </si>
  <si>
    <t>A18_pro-rata</t>
  </si>
  <si>
    <t>A19_pro-rata</t>
  </si>
  <si>
    <t>A20_pro-rata</t>
  </si>
  <si>
    <t>A21_pro-rata</t>
  </si>
  <si>
    <t>A22_pro-rata</t>
  </si>
  <si>
    <t>A23_pro-rata</t>
  </si>
  <si>
    <t>A24_pro-rata</t>
  </si>
  <si>
    <t>A26_pro-rata</t>
  </si>
  <si>
    <t>A27_pro-rata</t>
  </si>
  <si>
    <t>A28_pro-rata</t>
  </si>
  <si>
    <t>A29_pro-rata</t>
  </si>
  <si>
    <t>A30_pro-rata</t>
  </si>
  <si>
    <t>A31_pro-rata</t>
  </si>
  <si>
    <t>A43_pro-rata</t>
  </si>
  <si>
    <t>A36_pro-rata</t>
  </si>
  <si>
    <t>A37_pro-rata</t>
  </si>
  <si>
    <t>A38_pro-rata</t>
  </si>
  <si>
    <t>A39_pro-rata</t>
  </si>
  <si>
    <t>A40_pro-rata</t>
  </si>
  <si>
    <t>A41_pro-rata</t>
  </si>
  <si>
    <t>A42_pro-rata</t>
  </si>
  <si>
    <t>A44_pro-rata</t>
  </si>
  <si>
    <t>A45_pro-rata</t>
  </si>
  <si>
    <t>A46_pro-rata</t>
  </si>
  <si>
    <t>A1_nedeterminat</t>
  </si>
  <si>
    <t>Achiziții not known</t>
  </si>
  <si>
    <t>A2_nedeterminat</t>
  </si>
  <si>
    <t>A3_nedeterminat</t>
  </si>
  <si>
    <t>A4_nedeterminat</t>
  </si>
  <si>
    <t>A5_nedeterminat</t>
  </si>
  <si>
    <t>A6_nedeterminat</t>
  </si>
  <si>
    <t>A7_nedeterminat</t>
  </si>
  <si>
    <t>A8_nedeterminat</t>
  </si>
  <si>
    <t>A9_nedeterminat</t>
  </si>
  <si>
    <t>A10_nedeterminat</t>
  </si>
  <si>
    <t>A11_nedeterminat</t>
  </si>
  <si>
    <t>A12_nedeterminat</t>
  </si>
  <si>
    <t>A13_nedeterminat</t>
  </si>
  <si>
    <t>A14_nedeterminat</t>
  </si>
  <si>
    <t>A15_nedeterminat</t>
  </si>
  <si>
    <t>A16_nedeterminat</t>
  </si>
  <si>
    <t>A17_nedeterminat</t>
  </si>
  <si>
    <t>A18_nedeterminat</t>
  </si>
  <si>
    <t>A19_nedeterminat</t>
  </si>
  <si>
    <t>A20_nedeterminat</t>
  </si>
  <si>
    <t>A21_nedeterminat</t>
  </si>
  <si>
    <t>A22_nedeterminat</t>
  </si>
  <si>
    <t>A23_nedeterminat</t>
  </si>
  <si>
    <t>A24_nedeterminat</t>
  </si>
  <si>
    <t>A26_nedeterminat</t>
  </si>
  <si>
    <t>A27_nedeterminat</t>
  </si>
  <si>
    <t>A28_nedeterminat</t>
  </si>
  <si>
    <t>A29_nedeterminat</t>
  </si>
  <si>
    <t>A30_nedeterminat</t>
  </si>
  <si>
    <t>A31_nedeterminat</t>
  </si>
  <si>
    <t>A41_nedeterminat</t>
  </si>
  <si>
    <t>A36_nedeterminat</t>
  </si>
  <si>
    <t>A37_nedeterminat</t>
  </si>
  <si>
    <t>A38_nedeterminat</t>
  </si>
  <si>
    <t>A39_nedeterminat</t>
  </si>
  <si>
    <t>A40_nedeterminat</t>
  </si>
  <si>
    <t>Ajustări conform pro-rata</t>
  </si>
  <si>
    <t>nedeterminat adjustments</t>
  </si>
  <si>
    <t>A42_nedeterminat</t>
  </si>
  <si>
    <t>A43_nedeterminat</t>
  </si>
  <si>
    <t>A44_nedeterminat</t>
  </si>
  <si>
    <t>Autocolectare TVA 24%</t>
  </si>
  <si>
    <t>Self-charging VAT 24%</t>
  </si>
  <si>
    <t>Acest cod se va utiliza numai pentru înregistrări contabile din secțiunea GeneralLedgerEntries</t>
  </si>
  <si>
    <t>Raportarea notelor contabile fara Documente sursa</t>
  </si>
  <si>
    <t>Autocolectare TVA 20%</t>
  </si>
  <si>
    <t>Self-charging VAT 20%</t>
  </si>
  <si>
    <t>Autocolectare TVA 19%</t>
  </si>
  <si>
    <t>Self-charging VAT 19%</t>
  </si>
  <si>
    <t>Autocolectare TVA 9%</t>
  </si>
  <si>
    <t>Self-charging VAT 9%</t>
  </si>
  <si>
    <t>Autocolectare TVA 5%</t>
  </si>
  <si>
    <t>Self-charging VAT 5%</t>
  </si>
  <si>
    <t>TVA neexigibilă 24%(*)</t>
  </si>
  <si>
    <t>Non-chargeable VAT 24% (*)</t>
  </si>
  <si>
    <t>TVA neexigibilă 20%(*)</t>
  </si>
  <si>
    <t>Non-chargeable VAT 20% (*)</t>
  </si>
  <si>
    <t>TVA neexigibilă 19%(*)</t>
  </si>
  <si>
    <t>Non-chargeable VAT 19% (*)</t>
  </si>
  <si>
    <t>TVA neexigibilă 9% (*)</t>
  </si>
  <si>
    <t>Non-chargeable VAT 9% (*)</t>
  </si>
  <si>
    <t>TVA neexigibilă 5% (*)</t>
  </si>
  <si>
    <t>Non-chargeable VAT 5% (*)</t>
  </si>
  <si>
    <t>VAT closing (*)</t>
  </si>
  <si>
    <t>Livrări/ prestări pentru care nu există obligația emiterii facturii cu cotă de 19%, conform Art. 319 aliniat 10 din Cod Fiscal</t>
  </si>
  <si>
    <t>Sales of goods/ services for which there is no obligation to issue the invoice with a rate of 19%, according to Art. 319 paragraph 10 of the Fiscal Code</t>
  </si>
  <si>
    <t>Conform situațiilor prezentate în art. 319 alin. (10) din Legea nr. 227/2015</t>
  </si>
  <si>
    <t>Livrări/ prestări pentru care nu există obligația emiterii facturii cu cotă de 9% conform Art. 319 aliniat 10 din Cod Fiscal</t>
  </si>
  <si>
    <t>Sales of goods/ services for which there is no obligation to issue the invoice with a rate of 9%, according to Art. 319 paragraph 10 of the Fiscal Code</t>
  </si>
  <si>
    <t>Livrări/ prestări pentru care nu există obligația emiterii facturii cu cotă de 5% conform Art. 319 aliniat 10 din Cod Fiscal</t>
  </si>
  <si>
    <t>Sales of goods/ services for which there is no obligation to issue the invoice with a rate of 5%, according to Art. 319 paragraph 10 of the Fiscal Code</t>
  </si>
  <si>
    <t>Livrări/ prestări pentru care nu există obligația emiterii facturii și nu sunt supuse TVA, conform Art. 319 aliniat 10 din Cod Fiscal</t>
  </si>
  <si>
    <t>Sales of goods/ services for which there is no obligation to issue the invoice and are not subject to VAT, according to Art. 319 paragraph 10 of the Fiscal Code</t>
  </si>
  <si>
    <t>Plata TVA (lunar)</t>
  </si>
  <si>
    <t>Plata TVA (trimestrial)</t>
  </si>
  <si>
    <t>Impozit pe venit din cedarea folosintei bunurilor</t>
  </si>
  <si>
    <t>Impozit pe profit</t>
  </si>
  <si>
    <t>Plata TVA (in vama)</t>
  </si>
  <si>
    <t>Exchange Rate</t>
  </si>
  <si>
    <t>Currency Code</t>
  </si>
  <si>
    <r>
      <rPr>
        <sz val="7"/>
        <color rgb="FF0057AF"/>
        <rFont val="Trebuchet MS"/>
        <family val="2"/>
      </rPr>
      <t xml:space="preserve">Istoric versiuni                     </t>
    </r>
    <r>
      <rPr>
        <u/>
        <sz val="7"/>
        <color rgb="FF0057AF"/>
        <rFont val="Trebuchet MS"/>
        <family val="2"/>
      </rPr>
      <t>Asistenta</t>
    </r>
    <r>
      <rPr>
        <sz val="7"/>
        <color rgb="FF0057AF"/>
        <rFont val="Trebuchet MS"/>
        <family val="2"/>
      </rPr>
      <t xml:space="preserve">                 Raporteaza o problema tehnica</t>
    </r>
  </si>
  <si>
    <r>
      <rPr>
        <sz val="12"/>
        <color rgb="FFFFFFFF"/>
        <rFont val="Trebuchet MS"/>
        <family val="2"/>
      </rPr>
      <t>VALIDEAZA FORMULARUL</t>
    </r>
  </si>
  <si>
    <r>
      <rPr>
        <sz val="10"/>
        <rFont val="Trebuchet MS"/>
        <family val="2"/>
      </rPr>
      <t>D300_A9.0.0</t>
    </r>
  </si>
  <si>
    <r>
      <rPr>
        <sz val="9"/>
        <rFont val="Trebuchet MS"/>
        <family val="2"/>
      </rPr>
      <t>Formular valabil din: 07.05.2024 Data actualizarii soft A: 07.05.2024</t>
    </r>
  </si>
  <si>
    <r>
      <rPr>
        <b/>
        <sz val="10"/>
        <color rgb="FFFFFFFF"/>
        <rFont val="Calibri"/>
        <family val="2"/>
      </rPr>
      <t>FORMULAR NEVALIDAT</t>
    </r>
  </si>
  <si>
    <r>
      <rPr>
        <i/>
        <sz val="9"/>
        <rFont val="Trebuchet MS"/>
        <family val="2"/>
      </rPr>
      <t>Semnatura</t>
    </r>
  </si>
  <si>
    <r>
      <rPr>
        <b/>
        <sz val="14"/>
        <rFont val="Calibri"/>
        <family val="2"/>
      </rPr>
      <t>Decont de taxa pe valoarea adaugata</t>
    </r>
  </si>
  <si>
    <r>
      <rPr>
        <b/>
        <sz val="24"/>
        <rFont val="Calibri"/>
        <family val="2"/>
      </rPr>
      <t>D300</t>
    </r>
  </si>
  <si>
    <r>
      <rPr>
        <sz val="10"/>
        <rFont val="Trebuchet MS"/>
        <family val="2"/>
      </rPr>
      <t xml:space="preserve">Se aplica metoda simplificata pentru operatiuni interne                           </t>
    </r>
    <r>
      <rPr>
        <i/>
        <vertAlign val="superscript"/>
        <sz val="10"/>
        <color rgb="FF808080"/>
        <rFont val="Trebuchet MS"/>
        <family val="2"/>
      </rPr>
      <t>Daca aceasta optiune este bifata,</t>
    </r>
  </si>
  <si>
    <r>
      <rPr>
        <i/>
        <sz val="10"/>
        <color rgb="FF999999"/>
        <rFont val="Trebuchet MS"/>
        <family val="2"/>
      </rPr>
      <t>Suma de control:</t>
    </r>
  </si>
  <si>
    <r>
      <rPr>
        <sz val="10"/>
        <rFont val="Trebuchet MS"/>
        <family val="2"/>
      </rPr>
      <t xml:space="preserve">Declaraţie depusă după anularea rezervei verificării ulterioare
</t>
    </r>
    <r>
      <rPr>
        <i/>
        <sz val="9"/>
        <rFont val="Trebuchet MS"/>
        <family val="2"/>
      </rPr>
      <t>Temeiul legal (Lege 207/2015 privind Codul de procedura fiscala )</t>
    </r>
  </si>
  <si>
    <r>
      <rPr>
        <sz val="10"/>
        <rFont val="Trebuchet MS"/>
        <family val="2"/>
      </rPr>
      <t xml:space="preserve">Declarație depusă potrivit art.90 alin.(4) din Legea nr.207/2015 privind Codul de procedură fiscală
</t>
    </r>
    <r>
      <rPr>
        <i/>
        <sz val="9"/>
        <rFont val="Trebuchet MS"/>
        <family val="2"/>
      </rPr>
      <t>Cod de identificare fiscală a succesorului</t>
    </r>
  </si>
  <si>
    <r>
      <rPr>
        <sz val="10"/>
        <rFont val="Trebuchet MS"/>
        <family val="2"/>
      </rPr>
      <t>Decont consolidat de TVA, depus de reprezentantul grupului fiscal unic, constituit potrivit art.269 alin.(9) din Legea nr.227/2015 privind Codul fiscal, cu modificările și completările ulterioare</t>
    </r>
  </si>
  <si>
    <r>
      <rPr>
        <b/>
        <sz val="14"/>
        <rFont val="Calibri"/>
        <family val="2"/>
      </rPr>
      <t>DATE DE IDENTIFICARE A PERSOANEI IMPOZABILE</t>
    </r>
  </si>
  <si>
    <r>
      <rPr>
        <i/>
        <sz val="9"/>
        <rFont val="Trebuchet MS"/>
        <family val="2"/>
      </rPr>
      <t>A.1.Denumire</t>
    </r>
  </si>
  <si>
    <r>
      <rPr>
        <i/>
        <sz val="9"/>
        <rFont val="Trebuchet MS"/>
        <family val="2"/>
      </rPr>
      <t>A.2.Cod de identificare fiscală</t>
    </r>
  </si>
  <si>
    <r>
      <rPr>
        <i/>
        <sz val="9"/>
        <rFont val="Trebuchet MS"/>
        <family val="2"/>
      </rPr>
      <t>A.3.Strada</t>
    </r>
  </si>
  <si>
    <r>
      <rPr>
        <i/>
        <sz val="9"/>
        <rFont val="Trebuchet MS"/>
        <family val="2"/>
      </rPr>
      <t>A.4.Număr</t>
    </r>
  </si>
  <si>
    <r>
      <rPr>
        <i/>
        <sz val="9"/>
        <rFont val="Trebuchet MS"/>
        <family val="2"/>
      </rPr>
      <t>A.5.Localitate</t>
    </r>
  </si>
  <si>
    <r>
      <rPr>
        <i/>
        <sz val="9"/>
        <rFont val="Trebuchet MS"/>
        <family val="2"/>
      </rPr>
      <t>A.6.Judeţ</t>
    </r>
  </si>
  <si>
    <r>
      <rPr>
        <i/>
        <sz val="9"/>
        <rFont val="Trebuchet MS"/>
        <family val="2"/>
      </rPr>
      <t>A.7.Sector</t>
    </r>
  </si>
  <si>
    <r>
      <rPr>
        <i/>
        <vertAlign val="superscript"/>
        <sz val="9"/>
        <rFont val="Trebuchet MS"/>
        <family val="2"/>
      </rPr>
      <t xml:space="preserve">A.8.Bloc                                 A.9.Scara                        </t>
    </r>
    <r>
      <rPr>
        <i/>
        <sz val="9"/>
        <rFont val="Trebuchet MS"/>
        <family val="2"/>
      </rPr>
      <t xml:space="preserve">A.10.Etaj         </t>
    </r>
    <r>
      <rPr>
        <i/>
        <vertAlign val="superscript"/>
        <sz val="9"/>
        <rFont val="Trebuchet MS"/>
        <family val="2"/>
      </rPr>
      <t>A.11.Apt.</t>
    </r>
  </si>
  <si>
    <r>
      <rPr>
        <i/>
        <sz val="9"/>
        <rFont val="Trebuchet MS"/>
        <family val="2"/>
      </rPr>
      <t>A.12.Cod postal</t>
    </r>
  </si>
  <si>
    <r>
      <rPr>
        <i/>
        <sz val="10"/>
        <rFont val="Trebuchet MS"/>
        <family val="2"/>
      </rPr>
      <t xml:space="preserve">A.13.Telefon                  </t>
    </r>
    <r>
      <rPr>
        <i/>
        <vertAlign val="superscript"/>
        <sz val="10"/>
        <rFont val="Trebuchet MS"/>
        <family val="2"/>
      </rPr>
      <t>A.14. Fax                       A.15. E-mail</t>
    </r>
  </si>
  <si>
    <r>
      <rPr>
        <i/>
        <sz val="9"/>
        <rFont val="Trebuchet MS"/>
        <family val="2"/>
      </rPr>
      <t>A.16.Banca</t>
    </r>
  </si>
  <si>
    <r>
      <rPr>
        <i/>
        <sz val="9"/>
        <rFont val="Trebuchet MS"/>
        <family val="2"/>
      </rPr>
      <t>A.17.Cont bancar (IBAN)</t>
    </r>
  </si>
  <si>
    <r>
      <rPr>
        <b/>
        <sz val="10"/>
        <rFont val="Calibri"/>
        <family val="2"/>
      </rPr>
      <t xml:space="preserve">Cod CAEN al activităţii
</t>
    </r>
    <r>
      <rPr>
        <b/>
        <sz val="10"/>
        <rFont val="Calibri"/>
        <family val="2"/>
      </rPr>
      <t xml:space="preserve">preponderente efectiv desfăşurate în perioada de raportare                            </t>
    </r>
    <r>
      <rPr>
        <i/>
        <sz val="8"/>
        <color rgb="FF808080"/>
        <rFont val="Trebuchet MS"/>
        <family val="2"/>
      </rPr>
      <t xml:space="preserve">Incepeti sa tastati cod CAEN, apoi selectati
</t>
    </r>
    <r>
      <rPr>
        <i/>
        <sz val="8"/>
        <color rgb="FF808080"/>
        <rFont val="Trebuchet MS"/>
        <family val="2"/>
      </rPr>
      <t>din lista valoarea dorita</t>
    </r>
  </si>
  <si>
    <r>
      <rPr>
        <i/>
        <sz val="9"/>
        <rFont val="Trebuchet MS"/>
        <family val="2"/>
      </rPr>
      <t>Cod CAEN</t>
    </r>
  </si>
  <si>
    <r>
      <rPr>
        <b/>
        <sz val="10"/>
        <rFont val="Calibri"/>
        <family val="2"/>
      </rPr>
      <t>Pro-rata de deducere %</t>
    </r>
  </si>
  <si>
    <r>
      <rPr>
        <b/>
        <sz val="16"/>
        <rFont val="Calibri"/>
        <family val="2"/>
      </rPr>
      <t>TAXA PE VALOARE ADAUGATA COLECTATA</t>
    </r>
  </si>
  <si>
    <r>
      <rPr>
        <sz val="10"/>
        <rFont val="Trebuchet MS"/>
        <family val="2"/>
      </rPr>
      <t>- lei -</t>
    </r>
  </si>
  <si>
    <r>
      <rPr>
        <b/>
        <sz val="9"/>
        <rFont val="Calibri"/>
        <family val="2"/>
      </rPr>
      <t>Nr.crt.</t>
    </r>
  </si>
  <si>
    <r>
      <rPr>
        <b/>
        <sz val="9"/>
        <rFont val="Calibri"/>
        <family val="2"/>
      </rPr>
      <t>Denumire indicatori</t>
    </r>
  </si>
  <si>
    <r>
      <rPr>
        <b/>
        <sz val="9"/>
        <rFont val="Calibri"/>
        <family val="2"/>
      </rPr>
      <t>Valoare</t>
    </r>
  </si>
  <si>
    <r>
      <rPr>
        <b/>
        <sz val="9"/>
        <rFont val="Calibri"/>
        <family val="2"/>
      </rPr>
      <t>TVA</t>
    </r>
  </si>
  <si>
    <r>
      <rPr>
        <b/>
        <sz val="12"/>
        <rFont val="Calibri"/>
        <family val="2"/>
      </rPr>
      <t>COMERŢ INTRACOMUNITAR ŞI ÎN AFARA UE</t>
    </r>
  </si>
  <si>
    <r>
      <rPr>
        <sz val="10"/>
        <rFont val="Trebuchet MS"/>
        <family val="2"/>
      </rPr>
      <t>Livrări intracomunitare de bunuri, scutite conform art. 294 alin.(2) lit.a) şi d) din Codul fiscal</t>
    </r>
  </si>
  <si>
    <r>
      <rPr>
        <sz val="10"/>
        <rFont val="Trebuchet MS"/>
        <family val="2"/>
      </rPr>
      <t>Regularizări livrări intracomunitare scutite conform art. 294 alin.(2) lit.a) şi d) din Codul fiscal</t>
    </r>
  </si>
  <si>
    <r>
      <rPr>
        <sz val="10"/>
        <rFont val="Trebuchet MS"/>
        <family val="2"/>
      </rPr>
      <t>Livrări de bunuri sau prestări de servicii pentru care locul livrării/locul prestării este în afara României (în UE sau în afara UE), precum şi livrări intracomunitare de bunuri, scutite conform art. 294 alin.(2) lit.b) şi c) din Codul fiscal, din care:</t>
    </r>
  </si>
  <si>
    <r>
      <rPr>
        <sz val="10"/>
        <rFont val="Trebuchet MS"/>
        <family val="2"/>
      </rPr>
      <t>Prestări de servicii intracomunitare care nu beneficiază de scutire in statul membru in care taxa este datorată</t>
    </r>
  </si>
  <si>
    <r>
      <rPr>
        <sz val="10"/>
        <rFont val="Trebuchet MS"/>
        <family val="2"/>
      </rPr>
      <t>Regularizări privind prestările de servicii intracomunitare care nu beneficiază de scutire in statul membru in care taxa este datorată</t>
    </r>
  </si>
  <si>
    <r>
      <rPr>
        <sz val="10"/>
        <rFont val="Trebuchet MS"/>
        <family val="2"/>
      </rPr>
      <t>Achizitii intracomunitare de bunuri pentru care cumpărătorul este obligat la plata TVA (taxare inversă), din care:</t>
    </r>
  </si>
  <si>
    <r>
      <rPr>
        <sz val="10"/>
        <rFont val="Trebuchet MS"/>
        <family val="2"/>
      </rPr>
      <t>Achiziţii intracomunitare pentru care cumpărătorul este obligat la plata TVA (taxare inversă), iar furnizorul este înregistrat în scopuri de TVA în statul membru din care a avut loc livrarea intracomunitară</t>
    </r>
  </si>
  <si>
    <r>
      <rPr>
        <sz val="10"/>
        <rFont val="Trebuchet MS"/>
        <family val="2"/>
      </rPr>
      <t>Regularizări privind achiziţiile intracomunitare de bunuri pentru care cumpărătorul este obligat la plata TVA (taxare inversă)</t>
    </r>
  </si>
  <si>
    <r>
      <rPr>
        <sz val="10"/>
        <rFont val="Trebuchet MS"/>
        <family val="2"/>
      </rPr>
      <t>Achizitii de bunuri, altele decat cele de la rd.5 şi 6 si achizitii de servicii pentru care beneficiarul din Romania este obligat la plata TVA (taxare inversa) din care:</t>
    </r>
  </si>
  <si>
    <r>
      <rPr>
        <sz val="10"/>
        <rFont val="Trebuchet MS"/>
        <family val="2"/>
      </rPr>
      <t>Achiziţii de servicii intracomunitare pentru care beneficiarul este obligat la plata TVA (taxare inversa)</t>
    </r>
  </si>
  <si>
    <r>
      <rPr>
        <sz val="10"/>
        <rFont val="Trebuchet MS"/>
        <family val="2"/>
      </rPr>
      <t>Regularizări privind achiziţiile de servicii intracomunitare pentru care beneficiarul este obligat la plata TVA (taxare inversa)</t>
    </r>
  </si>
  <si>
    <r>
      <rPr>
        <b/>
        <sz val="12"/>
        <rFont val="Calibri"/>
        <family val="2"/>
      </rPr>
      <t>LIVRĂRI DE BUNURI/ PRESTĂRI DE SERVICII ÎN INTERIORUL ŢĂRII ŞI EXPORTURI</t>
    </r>
  </si>
  <si>
    <r>
      <rPr>
        <sz val="10"/>
        <rFont val="Trebuchet MS"/>
        <family val="2"/>
      </rPr>
      <t>Livrări de bunuri şi prestări de servicii taxabile cu cota 19%</t>
    </r>
  </si>
  <si>
    <r>
      <rPr>
        <sz val="10"/>
        <rFont val="Trebuchet MS"/>
        <family val="2"/>
      </rPr>
      <t>Livrări de bunuri şi prestări de servicii taxabile cu cota 9%</t>
    </r>
  </si>
  <si>
    <r>
      <rPr>
        <sz val="10"/>
        <rFont val="Trebuchet MS"/>
        <family val="2"/>
      </rPr>
      <t>Livrări de bunuri şi prestări de servicii taxabile cu cota 5%</t>
    </r>
  </si>
  <si>
    <r>
      <rPr>
        <sz val="10"/>
        <rFont val="Trebuchet MS"/>
        <family val="2"/>
      </rPr>
      <t>Achiziţii de bunuri şi servicii supuse măsurilor de simplificare pentru care beneficiarul este obligat la plata TVA (taxare inversă) , din care:</t>
    </r>
  </si>
  <si>
    <r>
      <rPr>
        <sz val="10"/>
        <rFont val="Trebuchet MS"/>
        <family val="2"/>
      </rPr>
      <t>Achizitii de bunuri si servicii, taxabile cu cota 19%</t>
    </r>
  </si>
  <si>
    <r>
      <rPr>
        <sz val="10"/>
        <rFont val="Trebuchet MS"/>
        <family val="2"/>
      </rPr>
      <t>Achizitii de bunuri, taxabile cu cota 9%</t>
    </r>
  </si>
  <si>
    <r>
      <rPr>
        <sz val="10"/>
        <rFont val="Trebuchet MS"/>
        <family val="2"/>
      </rPr>
      <t>Achizitii de bunuri, taxabile cu cota 5%</t>
    </r>
  </si>
  <si>
    <r>
      <rPr>
        <sz val="10"/>
        <rFont val="Trebuchet MS"/>
        <family val="2"/>
      </rPr>
      <t>Livrări de bunuri şi prestări de servicii supuse măsurilor de simplificare (taxare inversă)</t>
    </r>
  </si>
  <si>
    <r>
      <rPr>
        <sz val="10"/>
        <rFont val="Trebuchet MS"/>
        <family val="2"/>
      </rPr>
      <t>Livrări de bunuri şi prestări de servicii scutite cu drept de deducere, altele decat cele de la rd. 1-3</t>
    </r>
  </si>
  <si>
    <r>
      <rPr>
        <sz val="10"/>
        <rFont val="Trebuchet MS"/>
        <family val="2"/>
      </rPr>
      <t>Livrări de bunuri şi prestări de servicii scutite fără drept de deducere</t>
    </r>
  </si>
  <si>
    <r>
      <rPr>
        <sz val="10"/>
        <rFont val="Trebuchet MS"/>
        <family val="2"/>
      </rPr>
      <t>Regularizări taxă colectată</t>
    </r>
  </si>
  <si>
    <r>
      <rPr>
        <sz val="10"/>
        <rFont val="Trebuchet MS"/>
        <family val="2"/>
      </rPr>
      <t xml:space="preserve">Vânzări intracomunitare de bunuri la distanță și prestări de servicii de telecomunicaţii, de radiodifuziune şi televiziune, precum și servicii furnizate pe cale electronică către persoane neimpozabile dintr-un alt stat membru, pentru care locul livrării/prestării este în România, conform art.
</t>
    </r>
    <r>
      <rPr>
        <sz val="10"/>
        <rFont val="Trebuchet MS"/>
        <family val="2"/>
      </rPr>
      <t>278</t>
    </r>
    <r>
      <rPr>
        <vertAlign val="superscript"/>
        <sz val="8"/>
        <rFont val="Trebuchet MS"/>
        <family val="2"/>
      </rPr>
      <t xml:space="preserve">1 </t>
    </r>
    <r>
      <rPr>
        <sz val="10"/>
        <rFont val="Trebuchet MS"/>
        <family val="2"/>
      </rPr>
      <t>alin. (1) din Codul fiscal</t>
    </r>
  </si>
  <si>
    <r>
      <rPr>
        <sz val="10"/>
        <rFont val="Trebuchet MS"/>
        <family val="2"/>
      </rPr>
      <t>Regularizări privind vânzările intracomunitare de bunuri la distanță și prestările de servicii de telecomunicaţii, de radiodifuziune şi televiziune, precum și servicii furnizate pe cale electronică către persoane neimpozabile dintr-un alt stat membru, conform art.278</t>
    </r>
    <r>
      <rPr>
        <vertAlign val="superscript"/>
        <sz val="8"/>
        <rFont val="Trebuchet MS"/>
        <family val="2"/>
      </rPr>
      <t xml:space="preserve">1 </t>
    </r>
    <r>
      <rPr>
        <sz val="10"/>
        <rFont val="Trebuchet MS"/>
        <family val="2"/>
      </rPr>
      <t>alin. (1) din Codul fiscal</t>
    </r>
  </si>
  <si>
    <r>
      <rPr>
        <sz val="10"/>
        <rFont val="Trebuchet MS"/>
        <family val="2"/>
      </rPr>
      <t>TOTAL TAXĂ COLECTATĂ (sumă de la rd.1 până la rd.18, cu excepţia celor de la rd. 3.1, 5.1, 7.1, 12.1, 12.2, 12.3)</t>
    </r>
  </si>
  <si>
    <r>
      <rPr>
        <b/>
        <sz val="16"/>
        <rFont val="Calibri"/>
        <family val="2"/>
      </rPr>
      <t xml:space="preserve">TAXA PE VALOARE ADAUGATA DEDUCTIBILA                                                            </t>
    </r>
    <r>
      <rPr>
        <sz val="10"/>
        <rFont val="Trebuchet MS"/>
        <family val="2"/>
      </rPr>
      <t>- lei -</t>
    </r>
  </si>
  <si>
    <r>
      <rPr>
        <b/>
        <sz val="12"/>
        <rFont val="Calibri"/>
        <family val="2"/>
      </rPr>
      <t>ACHIZIŢII INTRACOMUNITARE DE BUNURI  ŞI ALTE ACHIZIŢII  DE BUNURI ŞI SERVICII IMPOZABILE ÎN ROMÂNIA</t>
    </r>
  </si>
  <si>
    <r>
      <rPr>
        <sz val="10"/>
        <rFont val="Trebuchet MS"/>
        <family val="2"/>
      </rPr>
      <t>Achiziţii intracomunitare de bunuri pentru care cumpărătorul este obligat la plata TVA (taxare inversă), din care:</t>
    </r>
  </si>
  <si>
    <r>
      <rPr>
        <sz val="10"/>
        <rFont val="Trebuchet MS"/>
        <family val="2"/>
      </rPr>
      <t>Achiziţii intracomunitare pentru care cumpărătorul este obligat la plata TVA (taxare inversă), iar furnizorul este înregistrat în scopuri de TVA în statul membru din care a avut loc livrarea</t>
    </r>
  </si>
  <si>
    <r>
      <rPr>
        <sz val="10"/>
        <rFont val="Trebuchet MS"/>
        <family val="2"/>
      </rPr>
      <t>Achizitii de bunuri, altele decat cele de la rd.20 şi 21 si achizitii de servicii pentru care beneficiarul din România este obligat la plata TVA (taxare inversa) din care:</t>
    </r>
  </si>
  <si>
    <r>
      <rPr>
        <sz val="10"/>
        <rFont val="Trebuchet MS"/>
        <family val="2"/>
      </rPr>
      <t>Achiziţii de servicii intracomunitare pentru care beneficiarul este obligat la plata TVA (taxare inversă)</t>
    </r>
  </si>
  <si>
    <r>
      <rPr>
        <sz val="10"/>
        <rFont val="Trebuchet MS"/>
        <family val="2"/>
      </rPr>
      <t>Regularizări privind achiziţii de servicii intracomunitare pentru care beneficiarul din România este obligat la plata TVA (taxare inversă)</t>
    </r>
  </si>
  <si>
    <r>
      <rPr>
        <b/>
        <sz val="12"/>
        <rFont val="Calibri"/>
        <family val="2"/>
      </rPr>
      <t>ACHIZIŢII DE BUNURI/SERVICII ÎN INTERIORUL ŢĂRII ŞI IMPORTURI, ACHIZIŢII INTRACOMUNITARE SCUTITE SAU NEIMPOZABILE</t>
    </r>
  </si>
  <si>
    <r>
      <rPr>
        <sz val="10"/>
        <rFont val="Trebuchet MS"/>
        <family val="2"/>
      </rPr>
      <t>Achiziţii de bunuri şi servicii taxabile cu cota de 19%, altele decât cele de la rd.27</t>
    </r>
  </si>
  <si>
    <r>
      <rPr>
        <sz val="10"/>
        <rFont val="Trebuchet MS"/>
        <family val="2"/>
      </rPr>
      <t>Achiziţii de bunuri şi servicii taxabile cu cota de 9%</t>
    </r>
  </si>
  <si>
    <r>
      <rPr>
        <sz val="10"/>
        <rFont val="Trebuchet MS"/>
        <family val="2"/>
      </rPr>
      <t>Achiziţii de bunuri și servicii, taxabile cu cota de 5%</t>
    </r>
  </si>
  <si>
    <r>
      <rPr>
        <sz val="10"/>
        <rFont val="Trebuchet MS"/>
        <family val="2"/>
      </rPr>
      <t>Achiziţii de bunuri şi servicii supuse măsurilor de simplificare pentru care beneficiarul este obligat la plata TVA (taxare inversă) ), din care:</t>
    </r>
  </si>
  <si>
    <r>
      <rPr>
        <sz val="10"/>
        <rFont val="Trebuchet MS"/>
        <family val="2"/>
      </rPr>
      <t>Achiziţii de bunuri şi servicii, taxabile cu cota 19%</t>
    </r>
  </si>
  <si>
    <r>
      <rPr>
        <sz val="10"/>
        <rFont val="Trebuchet MS"/>
        <family val="2"/>
      </rPr>
      <t>Achiziţii de bunuri, taxabile cu cota 9%</t>
    </r>
  </si>
  <si>
    <r>
      <rPr>
        <sz val="10"/>
        <rFont val="Trebuchet MS"/>
        <family val="2"/>
      </rPr>
      <t>Achiziţii de bunuri, taxabile cu cota 5%</t>
    </r>
  </si>
  <si>
    <r>
      <rPr>
        <sz val="10"/>
        <rFont val="Trebuchet MS"/>
        <family val="2"/>
      </rPr>
      <t>Compensația în cotă forfetară pentru achiziții de produse și servicii agricole de la furnizori care aplică regimul special pentru agricultori</t>
    </r>
  </si>
  <si>
    <r>
      <rPr>
        <sz val="10"/>
        <rFont val="Trebuchet MS"/>
        <family val="2"/>
      </rPr>
      <t>Regularizări privind compensația în cotă forfetară</t>
    </r>
  </si>
  <si>
    <r>
      <rPr>
        <sz val="10"/>
        <rFont val="Trebuchet MS"/>
        <family val="2"/>
      </rPr>
      <t>Achiziţii de bunuri şi servicii scutite de taxă sau neimpozabile, din care :</t>
    </r>
  </si>
  <si>
    <r>
      <rPr>
        <sz val="10"/>
        <rFont val="Trebuchet MS"/>
        <family val="2"/>
      </rPr>
      <t>Achiziţii de servicii intracomunitare scutite de taxă</t>
    </r>
  </si>
  <si>
    <r>
      <rPr>
        <sz val="10"/>
        <rFont val="Trebuchet MS"/>
        <family val="2"/>
      </rPr>
      <t>TOTAL TAXĂ DEDUCTIBILĂ (sumă de la rd.20 până la rd.29, cu excepţia celor de la rd. 20.1, 22.1, 27.1, 27.2, 27.3)</t>
    </r>
  </si>
  <si>
    <r>
      <rPr>
        <sz val="10"/>
        <rFont val="Trebuchet MS"/>
        <family val="2"/>
      </rPr>
      <t>SUB-TOTAL TAXĂ DEDUSĂ CONFORM ART. 297 ŞI ART. 298 SAU ART. 300 ŞI ART. 298 DIN CODUL FISCAL ȘI COMPENSAȚIE ÎN COTĂ FORFETARĂ</t>
    </r>
  </si>
  <si>
    <r>
      <rPr>
        <sz val="10"/>
        <rFont val="Trebuchet MS"/>
        <family val="2"/>
      </rPr>
      <t>TVA efectiv restituită cumpărătorilor străini, inclusiv comisionul unităţilor autorizate</t>
    </r>
  </si>
  <si>
    <r>
      <rPr>
        <sz val="10"/>
        <rFont val="Trebuchet MS"/>
        <family val="2"/>
      </rPr>
      <t>Regularizări taxă dedusă</t>
    </r>
  </si>
  <si>
    <r>
      <rPr>
        <sz val="10"/>
        <rFont val="Trebuchet MS"/>
        <family val="2"/>
      </rPr>
      <t>Ajustări conform pro-rata / ajustări de taxă</t>
    </r>
  </si>
  <si>
    <r>
      <rPr>
        <sz val="10"/>
        <rFont val="Trebuchet MS"/>
        <family val="2"/>
      </rPr>
      <t>TOTAL TAXĂ DEDUSĂ (rd.32+rd.33+rd.34+rd.35)</t>
    </r>
  </si>
  <si>
    <r>
      <rPr>
        <b/>
        <sz val="16"/>
        <rFont val="Calibri"/>
        <family val="2"/>
      </rPr>
      <t xml:space="preserve">REGULARIZĂRI CONFORM ART. 303  DIN CODUL FISCAL                                         </t>
    </r>
    <r>
      <rPr>
        <sz val="10"/>
        <rFont val="Trebuchet MS"/>
        <family val="2"/>
      </rPr>
      <t>- lei -</t>
    </r>
  </si>
  <si>
    <r>
      <rPr>
        <sz val="10"/>
        <rFont val="Trebuchet MS"/>
        <family val="2"/>
      </rPr>
      <t>Suma negativă a TVA în perioada de raportare (rd.36-rd.19)</t>
    </r>
  </si>
  <si>
    <r>
      <rPr>
        <sz val="10"/>
        <rFont val="Trebuchet MS"/>
        <family val="2"/>
      </rPr>
      <t>Taxa de plată în perioada de raportare (rd.19-rd.36)</t>
    </r>
  </si>
  <si>
    <r>
      <rPr>
        <sz val="10"/>
        <rFont val="Trebuchet MS"/>
        <family val="2"/>
      </rPr>
      <t>Soldul TVA de plată din decontul perioadei fiscale precedente (rd.45 din decontul perioadei fiscale precedente) neachitate până la data depunerii decontului de TVA</t>
    </r>
  </si>
  <si>
    <r>
      <rPr>
        <sz val="10"/>
        <rFont val="Trebuchet MS"/>
        <family val="2"/>
      </rPr>
      <t>Diferenţe de TVA de plată stabilite de organele fiscale prin decizie comunicată şi neachitate până la data depunerii decontului de TVA</t>
    </r>
  </si>
  <si>
    <r>
      <rPr>
        <sz val="10"/>
        <rFont val="Trebuchet MS"/>
        <family val="2"/>
      </rPr>
      <t>TVA de plată cumulat (rd.38+rd.39+rd.40)</t>
    </r>
  </si>
  <si>
    <r>
      <rPr>
        <sz val="10"/>
        <rFont val="Trebuchet MS"/>
        <family val="2"/>
      </rPr>
      <t>Soldul sumei negative a TVA reportate din perioada precedentă pentru care nu s-a solicitat rambursare (rd.46 din decontul perioadei fiscale precedente)</t>
    </r>
  </si>
  <si>
    <r>
      <rPr>
        <sz val="10"/>
        <rFont val="Trebuchet MS"/>
        <family val="2"/>
      </rPr>
      <t>Diferenţe negative de TVA stabilite de organele de inspecţie fiscală prin decizie comunicată până la data depunerii decontului de TVA</t>
    </r>
  </si>
  <si>
    <r>
      <rPr>
        <sz val="10"/>
        <rFont val="Trebuchet MS"/>
        <family val="2"/>
      </rPr>
      <t>Suma negativă a TVA cumulate (rd.37+rd.42+rd.43)</t>
    </r>
  </si>
  <si>
    <r>
      <rPr>
        <sz val="10"/>
        <rFont val="Trebuchet MS"/>
        <family val="2"/>
      </rPr>
      <t>Sold TVA de plată la sfârşitul perioadei de raportare (rd.41-rd.44)</t>
    </r>
  </si>
  <si>
    <r>
      <rPr>
        <sz val="10"/>
        <rFont val="Trebuchet MS"/>
        <family val="2"/>
      </rPr>
      <t>Soldul sumei negative de TVA la sfârşitul perioadei de raportare (rd.44-rd.41)</t>
    </r>
  </si>
  <si>
    <r>
      <rPr>
        <b/>
        <sz val="10"/>
        <rFont val="Calibri"/>
        <family val="2"/>
      </rPr>
      <t>Aţi efectuat următoarele operaţiuni pentru care se aplică taxarea inversă, în conformitate cu prevederile art. 331 din Codul fiscal, a căror exigibilitate intervine în perioada de raportare ?</t>
    </r>
  </si>
  <si>
    <r>
      <rPr>
        <sz val="10"/>
        <rFont val="Trebuchet MS"/>
        <family val="2"/>
      </rPr>
      <t xml:space="preserve">- livrare de cereale şi plante tehnice                                                        </t>
    </r>
    <r>
      <rPr>
        <i/>
        <sz val="9"/>
        <rFont val="Trebuchet MS"/>
        <family val="2"/>
      </rPr>
      <t xml:space="preserve">DA          NU
</t>
    </r>
    <r>
      <rPr>
        <sz val="10"/>
        <rFont val="Trebuchet MS"/>
        <family val="2"/>
      </rPr>
      <t xml:space="preserve">- livrare de telefoane mobile                                                                  </t>
    </r>
    <r>
      <rPr>
        <i/>
        <sz val="9"/>
        <rFont val="Trebuchet MS"/>
        <family val="2"/>
      </rPr>
      <t xml:space="preserve">DA          NU
</t>
    </r>
    <r>
      <rPr>
        <sz val="10"/>
        <rFont val="Trebuchet MS"/>
        <family val="2"/>
      </rPr>
      <t xml:space="preserve">- livrare de dispozitive cu circuite integrate înainte de integrarea lor în         </t>
    </r>
    <r>
      <rPr>
        <i/>
        <vertAlign val="subscript"/>
        <sz val="9"/>
        <rFont val="Trebuchet MS"/>
        <family val="2"/>
      </rPr>
      <t xml:space="preserve">DA          NU
</t>
    </r>
    <r>
      <rPr>
        <sz val="10"/>
        <rFont val="Trebuchet MS"/>
        <family val="2"/>
      </rPr>
      <t xml:space="preserve">produse destinate utilizatorului final
</t>
    </r>
    <r>
      <rPr>
        <sz val="10"/>
        <rFont val="Trebuchet MS"/>
        <family val="2"/>
      </rPr>
      <t xml:space="preserve">- livrare de console de jocuri, tablete PC şi laptopuri                                  </t>
    </r>
    <r>
      <rPr>
        <i/>
        <sz val="9"/>
        <rFont val="Trebuchet MS"/>
        <family val="2"/>
      </rPr>
      <t>DA          NU</t>
    </r>
  </si>
  <si>
    <r>
      <rPr>
        <b/>
        <sz val="10"/>
        <rFont val="Calibri"/>
        <family val="2"/>
      </rPr>
      <t xml:space="preserve">Solicitati rambursarea soldului sumei negative de TVA ?                                                                                       </t>
    </r>
    <r>
      <rPr>
        <i/>
        <sz val="9"/>
        <rFont val="Trebuchet MS"/>
        <family val="2"/>
      </rPr>
      <t>DA          NU</t>
    </r>
  </si>
  <si>
    <r>
      <rPr>
        <b/>
        <sz val="12"/>
        <rFont val="Calibri"/>
        <family val="2"/>
      </rPr>
      <t xml:space="preserve">FACTURI EMISE DUPĂ INSPECŢIA FISCALĂ,
</t>
    </r>
    <r>
      <rPr>
        <b/>
        <sz val="12"/>
        <rFont val="Calibri"/>
        <family val="2"/>
      </rPr>
      <t xml:space="preserve">conform art. 330 alin. (3) din Codul fiscal                                                                                                                      </t>
    </r>
    <r>
      <rPr>
        <sz val="10"/>
        <rFont val="Trebuchet MS"/>
        <family val="2"/>
      </rPr>
      <t>- lei -</t>
    </r>
  </si>
  <si>
    <r>
      <rPr>
        <b/>
        <sz val="9"/>
        <rFont val="Calibri"/>
        <family val="2"/>
      </rPr>
      <t>Număr total facturi emise</t>
    </r>
  </si>
  <si>
    <r>
      <rPr>
        <b/>
        <sz val="9"/>
        <rFont val="Calibri"/>
        <family val="2"/>
      </rPr>
      <t>Total bază de impozitare</t>
    </r>
  </si>
  <si>
    <r>
      <rPr>
        <b/>
        <sz val="9"/>
        <rFont val="Calibri"/>
        <family val="2"/>
      </rPr>
      <t>Total TVA aferentă</t>
    </r>
  </si>
  <si>
    <r>
      <rPr>
        <b/>
        <sz val="12"/>
        <rFont val="Calibri"/>
        <family val="2"/>
      </rPr>
      <t xml:space="preserve">FACTURI PRIMITE DUPĂ INSPECŢIA FISCALĂ,
</t>
    </r>
    <r>
      <rPr>
        <b/>
        <sz val="12"/>
        <rFont val="Calibri"/>
        <family val="2"/>
      </rPr>
      <t xml:space="preserve">conform pct. 108 alin. (6) din Normele Metodologice de aplicare a Titlului VII din Codul fiscal                    </t>
    </r>
    <r>
      <rPr>
        <sz val="10"/>
        <rFont val="Trebuchet MS"/>
        <family val="2"/>
      </rPr>
      <t>- lei -</t>
    </r>
  </si>
  <si>
    <r>
      <rPr>
        <b/>
        <sz val="9"/>
        <rFont val="Calibri"/>
        <family val="2"/>
      </rPr>
      <t>Număr total facturi primite</t>
    </r>
  </si>
  <si>
    <r>
      <rPr>
        <b/>
        <sz val="12"/>
        <rFont val="Calibri"/>
        <family val="2"/>
      </rPr>
      <t xml:space="preserve">FACTURI EMISE, CONFORM ART. 11 ALIN. (6) ȘI (8) DIN CODUL FISCAL, DUPĂ ÎNREGISTRAREA ÎN SCOPURI DE TVA PENTRU OPERAȚIUNI EFECTUATE ÎN PERIOADA ÎN CARE CODUL DE ÎNREGISTRARE ÎN SCOPURI DE
</t>
    </r>
    <r>
      <rPr>
        <b/>
        <sz val="12"/>
        <rFont val="Calibri"/>
        <family val="2"/>
      </rPr>
      <t xml:space="preserve">TVA A FOST ANULAT                                                                                                                                                                </t>
    </r>
    <r>
      <rPr>
        <sz val="10"/>
        <rFont val="Trebuchet MS"/>
        <family val="2"/>
      </rPr>
      <t>- lei -</t>
    </r>
  </si>
  <si>
    <r>
      <rPr>
        <b/>
        <sz val="16"/>
        <rFont val="Calibri"/>
        <family val="2"/>
      </rPr>
      <t xml:space="preserve">INFORMAŢII PRIVIND TAXA PE VALOAREA ADĂUGATĂ NEEXIGIBILĂ SAU NEDEDUCTIBILĂ                                                                                                                     </t>
    </r>
    <r>
      <rPr>
        <sz val="10"/>
        <rFont val="Trebuchet MS"/>
        <family val="2"/>
      </rPr>
      <t>- lei -</t>
    </r>
  </si>
  <si>
    <r>
      <rPr>
        <sz val="12"/>
        <rFont val="Trebuchet MS"/>
        <family val="2"/>
      </rPr>
      <t>SOLDUL TAXEI PE VALOAREA ADĂUGATĂ AFERENTĂ OPERAŢIUNILOR REALIZATE INCLUSIV ÎN ALTE PERIOADE DE RAPORTARE</t>
    </r>
  </si>
  <si>
    <r>
      <rPr>
        <sz val="10"/>
        <rFont val="Trebuchet MS"/>
        <family val="2"/>
      </rPr>
      <t>A</t>
    </r>
  </si>
  <si>
    <r>
      <rPr>
        <sz val="10"/>
        <rFont val="Trebuchet MS"/>
        <family val="2"/>
      </rPr>
      <t>Livrări de bunuri şi prestări de servicii realizate a căror TVA aferentă a rămas neexigibilă, existentă în sold la sfârşitul perioadei de raportare, ca urmare a aplicării sistemului TVA la încasare, din care:</t>
    </r>
  </si>
  <si>
    <r>
      <rPr>
        <sz val="10"/>
        <rFont val="Trebuchet MS"/>
        <family val="2"/>
      </rPr>
      <t>A1</t>
    </r>
  </si>
  <si>
    <r>
      <rPr>
        <sz val="10"/>
        <rFont val="Trebuchet MS"/>
        <family val="2"/>
      </rPr>
      <t>Livrări de bunuri şi prestări de servicii realizate în ultimele 6 luni/2 trimestre calendaristice</t>
    </r>
  </si>
  <si>
    <r>
      <rPr>
        <sz val="10"/>
        <rFont val="Trebuchet MS"/>
        <family val="2"/>
      </rPr>
      <t>B</t>
    </r>
  </si>
  <si>
    <r>
      <rPr>
        <sz val="10"/>
        <rFont val="Trebuchet MS"/>
        <family val="2"/>
      </rPr>
      <t>Achiziţii de bunuri şi servicii realizate pentru care nu s-a exercitat dreptul de deducere a TVA aferentă, existentă în sold la sfârşitul perioadei de raportare, ca urmare a aplicării art. 297 alin. (2) şi (3) din Codul fiscal, din care:</t>
    </r>
  </si>
  <si>
    <r>
      <rPr>
        <sz val="10"/>
        <rFont val="Trebuchet MS"/>
        <family val="2"/>
      </rPr>
      <t>B1</t>
    </r>
  </si>
  <si>
    <r>
      <rPr>
        <sz val="10"/>
        <rFont val="Trebuchet MS"/>
        <family val="2"/>
      </rPr>
      <t>Achiziţii de bunuri şi servicii realizate în ultimele 6 luni/2 trimestre calendaristice</t>
    </r>
  </si>
  <si>
    <r>
      <rPr>
        <b/>
        <sz val="10"/>
        <rFont val="Calibri"/>
        <family val="2"/>
      </rPr>
      <t>Informații privind valoarea totală, fără TVA, a operațiunilor prevăzute la  art. 278</t>
    </r>
    <r>
      <rPr>
        <b/>
        <vertAlign val="superscript"/>
        <sz val="8"/>
        <rFont val="Calibri"/>
        <family val="2"/>
      </rPr>
      <t xml:space="preserve">1 </t>
    </r>
    <r>
      <rPr>
        <b/>
        <sz val="10"/>
        <rFont val="Calibri"/>
        <family val="2"/>
      </rPr>
      <t>alin. (1) lit. b) din Codul fiscal, respectiv a vânzărilor intracomunitare de bunuri la distanță și a prestărilor de servicii de telecomunicaţii, de radiodifuziune şi televiziune, precum și servicii furnizate pe cale electronică, către persoane neimpozabile din alte state membre UE</t>
    </r>
  </si>
  <si>
    <r>
      <rPr>
        <b/>
        <sz val="9"/>
        <rFont val="Calibri"/>
        <family val="2"/>
      </rPr>
      <t>Total an precedent</t>
    </r>
  </si>
  <si>
    <r>
      <rPr>
        <b/>
        <sz val="9"/>
        <rFont val="Calibri"/>
        <family val="2"/>
      </rPr>
      <t>An curent (inclusiv perioada de raportare)</t>
    </r>
  </si>
  <si>
    <r>
      <rPr>
        <b/>
        <sz val="10"/>
        <rFont val="Calibri"/>
        <family val="2"/>
      </rPr>
      <t>Prezenta declaraţie constituie titlu de creanţă şi produce efectele juridice ale înştiinţării de plată de la data depunerii acesteia, în condiţiile legii.</t>
    </r>
  </si>
  <si>
    <r>
      <rPr>
        <b/>
        <sz val="10"/>
        <rFont val="Calibri"/>
        <family val="2"/>
      </rPr>
      <t>Sub sancţiunile aplicate faptei de fals în declarații, declar că datele din această declaraţie sunt corecte şi complete.</t>
    </r>
  </si>
  <si>
    <r>
      <rPr>
        <vertAlign val="superscript"/>
        <sz val="8"/>
        <rFont val="Trebuchet MS"/>
        <family val="2"/>
      </rPr>
      <t xml:space="preserve">Prenume                                                                  </t>
    </r>
    <r>
      <rPr>
        <sz val="8"/>
        <rFont val="Trebuchet MS"/>
        <family val="2"/>
      </rPr>
      <t>Nume                                                                      Funcția</t>
    </r>
  </si>
  <si>
    <r>
      <rPr>
        <b/>
        <i/>
        <sz val="9"/>
        <rFont val="Calibri"/>
        <family val="2"/>
      </rPr>
      <t xml:space="preserve">Durata de completare: </t>
    </r>
    <r>
      <rPr>
        <i/>
        <sz val="9"/>
        <rFont val="Trebuchet MS"/>
        <family val="2"/>
      </rPr>
      <t xml:space="preserve">10 min                                                                                                            </t>
    </r>
    <r>
      <rPr>
        <b/>
        <i/>
        <sz val="9"/>
        <rFont val="Calibri"/>
        <family val="2"/>
      </rPr>
      <t xml:space="preserve">Motivul colectarii informației: </t>
    </r>
    <r>
      <rPr>
        <i/>
        <sz val="9"/>
        <rFont val="Trebuchet MS"/>
        <family val="2"/>
      </rPr>
      <t xml:space="preserve">Informațiile sunt utilizate în procesul de administrare a taxei pe valoarea adăugată.
</t>
    </r>
    <r>
      <rPr>
        <b/>
        <sz val="10"/>
        <rFont val="Calibri"/>
        <family val="2"/>
      </rPr>
      <t xml:space="preserve">Loc rezervat organului fiscal
</t>
    </r>
    <r>
      <rPr>
        <sz val="9"/>
        <rFont val="Trebuchet MS"/>
        <family val="2"/>
      </rPr>
      <t>Numar de inregistrare                                                                  Data</t>
    </r>
  </si>
  <si>
    <t>RD_D300</t>
  </si>
  <si>
    <r>
      <rPr>
        <i/>
        <sz val="10"/>
        <rFont val="Trebuchet MS"/>
        <family val="2"/>
      </rPr>
      <t xml:space="preserve">Anul </t>
    </r>
    <r>
      <rPr>
        <i/>
        <sz val="10"/>
        <color rgb="FF808080"/>
        <rFont val="Trebuchet MS"/>
        <family val="2"/>
      </rPr>
      <t xml:space="preserve">(aaaa)
</t>
    </r>
    <r>
      <rPr>
        <b/>
        <sz val="14"/>
        <rFont val="Courier New"/>
        <family val="3"/>
      </rPr>
      <t>2025</t>
    </r>
  </si>
  <si>
    <r>
      <rPr>
        <i/>
        <sz val="10"/>
        <rFont val="Trebuchet MS"/>
        <family val="2"/>
      </rPr>
      <t xml:space="preserve">Perioada de raportare                                          Luna
</t>
    </r>
    <r>
      <rPr>
        <b/>
        <sz val="14"/>
        <rFont val="Courier New"/>
        <family val="3"/>
      </rPr>
      <t>Luna</t>
    </r>
    <r>
      <rPr>
        <sz val="11"/>
        <rFont val="Calibri"/>
        <family val="2"/>
      </rPr>
      <t xml:space="preserve">                                                                                    </t>
    </r>
    <r>
      <rPr>
        <b/>
        <sz val="11"/>
        <rFont val="Calibri"/>
        <family val="2"/>
      </rPr>
      <t>01</t>
    </r>
  </si>
  <si>
    <t>Retur produse vândute</t>
  </si>
  <si>
    <t>Retur produse achiziționate</t>
  </si>
  <si>
    <t>Reduceri comerciale primite</t>
  </si>
  <si>
    <t>Transfer intern</t>
  </si>
  <si>
    <t>Cheltuieli ulterioare incluse în valoarea de intrare</t>
  </si>
  <si>
    <t>Diferențe de preț pozitive</t>
  </si>
  <si>
    <t>Diferențe de preț negative</t>
  </si>
  <si>
    <t>Plus de inventar</t>
  </si>
  <si>
    <t>Minus de inventar</t>
  </si>
  <si>
    <t>Ajustări pentru deprecierea stocurilor</t>
  </si>
  <si>
    <t>Reluări de ajustări pentru deprecierea stocurilor</t>
  </si>
  <si>
    <t>Bunuri acordate cu titlu gratuit</t>
  </si>
  <si>
    <t>Bunuri expirate</t>
  </si>
  <si>
    <t>1. Aceste codificări sunt utilizate în completarea câmpurilor "MovementType" din secțiunea "Masterfiles" la sub-secțiunea "2.8 MovementTypeTable", unde este acest câmp trebuie raportat OBLIGATORIU.</t>
  </si>
  <si>
    <t>2. Aceste codificări sunt utilizate în completarea câmpurilor "StockMovementline" din secțiunea „SourceDocuments” din sunsecțiunea „StockMovement” unde avem elementul "Movement subtype", unde acest câmp este OBLIGATORIU.</t>
  </si>
  <si>
    <t>401ABC</t>
  </si>
  <si>
    <t>Furnizori</t>
  </si>
  <si>
    <t>Conturi la banci</t>
  </si>
  <si>
    <t>Casare mijloace fixe</t>
  </si>
  <si>
    <t>Reevaluare negativă</t>
  </si>
  <si>
    <t>Ajustare de valoare negativă</t>
  </si>
  <si>
    <t>Reversare ajustare de valoare</t>
  </si>
  <si>
    <t>Cod-miscari-active</t>
  </si>
  <si>
    <t>Denumire categorie RO</t>
  </si>
  <si>
    <t>Denumire creanta fiscala denumire utilizată în rapoarte și situații) (RO)</t>
  </si>
  <si>
    <t>Temei legal</t>
  </si>
  <si>
    <t>Incadrare Declaratii D207, D100</t>
  </si>
  <si>
    <t>Cote de impozit cu reținere la sursă</t>
  </si>
  <si>
    <t>Tip de venit</t>
  </si>
  <si>
    <t>Descriere explicativă - prevederile din codul fiscal la care face referință codul de taxe TaxCode</t>
  </si>
  <si>
    <t>Impozit pe dividende distribuite persoanelor juridice</t>
  </si>
  <si>
    <t>art.43 din Legea nr.227/2015 privind Codul fiscal</t>
  </si>
  <si>
    <t>D100: art.43 din Legea nr.227/2015 privind Codul fiscal</t>
  </si>
  <si>
    <t>Dividende</t>
  </si>
  <si>
    <t>Cota standard: O persoană juridică română care plătește dividende către o persoană juridică română are obligația să rețină, să declare și să plătească impozitul pe dividende reținut către bugetul de stat, astfel cum se prevede în prezentul articol. Impozitul pe dividende se stabilește prin aplicarea unei cote de impozit de 5% asupra dividendului brut plătit unei persoane juridice române. Impozitul pe dividende se declară și se plătește la bugetul de stat, până la data de 25 inclusiv a lunii următoare celei în care se plătește dividendul.</t>
  </si>
  <si>
    <t>Impozit calculat cu metoda sutei marite pentru situatia in care nu se permite retinere impozitului din suma datorata</t>
  </si>
  <si>
    <t>(4) Prevederile prezentului articol nu se aplică în cazul dividendelor plătite de o persoană juridică română unei alte persoane juridice române, dacă persoana juridică română care primește dividendele deține, la data plății dividendelor, minimum 10% din titlurile de participare ale celeilalte persoane juridice, pe o perioadă de un an împlinit până la data plății acestora inclusiv.
(5) Prevederile prezentului articol nu se aplică în cazul dividendelor plătite de o persoană juridică română:
a) fondurilor de pensii administrate privat, fondurilor de pensii facultative şi organismelor de plasament colectiv fără personalitate juridică, constituite potrivit legislaţiei în materie;
b) organelor administrației publice care exercită, prin lege, drepturile și obligațiile ce decurg din calitatea de acționar al statului/unității administrativ-teritoriale la acea persoană juridică română.</t>
  </si>
  <si>
    <t>Cota standard: O persoană juridică română care plătește dividende către o persoană juridică română are obligația să rețină, să declare și să plătească impozitul pe dividende reținut către bugetul de stat, astfel cum se prevede în prezentul articol. Impozitul pe dividende se stabilește prin aplicarea unei cote de impozit de 8% asupra dividendului brut plătit unei persoane juridice române. Impozitul pe dividende se declară și se plătește la bugetul de stat, până la data de 25 inclusiv a lunii următoare celei în care se plătește dividendul.</t>
  </si>
  <si>
    <t>Impozit pe veniturile din dividende distribuite persoanelor fizice</t>
  </si>
  <si>
    <t>art.97 şi 132 din Legea nr.227/2015 privind Codul fiscal</t>
  </si>
  <si>
    <t>D100: art.97 şi 132 din Legea nr.227/2015 privind Codul fiscal</t>
  </si>
  <si>
    <t xml:space="preserve">Dividende </t>
  </si>
  <si>
    <t>(7) Veniturile sub formă de dividende, inclusiv câștigul obținut ca urmare a deținerii de titluri de participare definite de legislația în materie la organisme de plasament colectiv se impun cu o cotă de 5% din suma acestora, impozitul fiind final. Obligația calculării și reținerii impozitului pe veniturile sub formă de dividende revine persoanelor juridice, odată cu plata dividendelor/sumelor reprezentând câștigul obținut ca urmare a deținerii de titluri de participare de către acționari/asociați/investitori. Termenul de virare a impozitului este până la data de 25 inclusiv a lunii următoare celei în care se face plata. În cazul dividendelor/câștigurilor obținute ca urmare a deținerii de titluri de participare, distribuite, dar care nu au fost plătite acționarilor/asociaților/investitorilor până la sfârșitul anului în care s-au aprobat situațiile financiare anuale, impozitul pe dividende/câștig se plătește până la data de 25 ianuarie inclusiv a anului următor. Impozitul datorat se virează integral la bugetul de stat.</t>
  </si>
  <si>
    <t>(7) Veniturile sub formă de dividende, inclusiv câștigul obținut ca urmare a deținerii de titluri de participare definite de legislația în materie la organisme de plasament colectiv se impun cu o cotă de 8% din suma acestora, impozitul fiind final. Obligația calculării și reținerii impozitului pe veniturile sub formă de dividende revine persoanelor juridice, odată cu plata dividendelor/sumelor reprezentând câștigul obținut ca urmare a deținerii de titluri de participare de către acționari/asociați/investitori. Termenul de virare a impozitului este până la data de 25 inclusiv a lunii următoare celei în care se face plata. În cazul dividendelor/câștigurilor obținute ca urmare a deținerii de titluri de participare, distribuite, dar care nu au fost plătite acționarilor/asociaților/investitorilor până la sfârșitul anului în care s-au aprobat situațiile financiare anuale, impozitul pe dividende/câștig se plătește până la data de 25 ianuarie inclusiv a anului următor. Impozitul datorat se virează integral la bugetul de stat.</t>
  </si>
  <si>
    <t>Impozit pe veniturile din dobânzi</t>
  </si>
  <si>
    <t>art.97 şi 132 din Legea nr.227/2015
privind Codul fiscal</t>
  </si>
  <si>
    <t>Dobanzi</t>
  </si>
  <si>
    <t>(1) Veniturile sub formă de dobânzi pentru depozitele la vedere/conturi curente, precum și cele la depozitele clienților, constituite în baza legislației privind economisirea și creditarea în sistem colectiv pentru domeniul locativ, se impun cu o cotă de 10% din suma acestora, impozitul fiind final, indiferent de data constituirii raportului juridic. Impozitul se calculează și se reține de către plătitorii de astfel de venituri la momentul înregistrării în contul curent sau în contul de depozit al titularului. Plata impozitului se face lunar, până la data de 25 inclusiv a lunii următoare înregistrării în cont. Impozitul datorat se plătește integral la bugetul de stat.
(2) Veniturile sub formă de dobânzi pentru depozitele la termen constituite, instrumentele de economisire dobândite, contractele civile încheiate se impun cu o cotă de 10% din suma acestora, impozitul fiind final, indiferent de data constituirii raportului juridic. Pentru veniturile sub formă de dobânzi, impozitul se calculează și se reține de către plătitorii de astfel de venituri la momentul înregistrării în contul curent sau în contul de depozit al titularului, respectiv la momentul răscumpărării, în cazul unor instrumente de economisire. În situația sumelor primite sub formă de dobândă pentru împrumuturile acordate pe baza contractelor civile, calculul impozitului datorat de către plătitorii de venit se efectuează la momentul plății dobânzii. Plata impozitului pentru veniturile din dobânzi se face lunar, până la data de 25 inclusiv a lunii următoare înregistrării/răscumpărării, în cazul unor instrumente de economisire, respectiv la momentul plății dobânzii, pentru venituri de această natură, pe baza contractelor civile. Impozitul datorat se plătește integral la bugetul de stat.
(3) Veniturile sub forma dobânzilor plătite de societatea emitentă a valorilor mobiliare împrumutate, pe parcursul perioadei de împrumut înaintea restituirii acestora, se impun cu o cotă de 10% din suma acestora, impozitul fiind final. Calculul și reținerea impozitului se efectuează de plătitorul de venit la data la care acestea sunt plătite. Termenul de plată al impozitului este până la data de 25 inclusiv a lunii următoare celei în care au fost plătite contribuabilului îndreptățit.</t>
  </si>
  <si>
    <t>Impozit pe veniturile din lichidarea unei persoane juridice</t>
  </si>
  <si>
    <t>Lichidarea persoanei juridice</t>
  </si>
  <si>
    <t>(5) Venitul impozabil obținut din lichidarea unei persoane juridice de către acționari/asociați persoane fizice sau din reducerea capitalului social, potrivit legii, care nu reprezintă distribuții în bani sau în natură ca urmare a restituirii cotei-părți din aporturi se impun cu o cotă de 10%, impozitul fiind final. Obligația calculării, reținerii și plății impozitului revine persoanei juridice. Impozitul calculat și reținut la sursă în cazul lichidării persoanei juridice se plătește până la data depunerii situației financiare finale la oficiul registrului comerțului, întocmită de lichidatori, respectiv până la data de 25 a lunii următoare celei în care a fost distribuit venitul reprezentând reducerea capitalului social</t>
  </si>
  <si>
    <t>Impozit pe veniturile din pensii</t>
  </si>
  <si>
    <t>art.101 si art.132 din Legea nr.227/2015 privind Codul fiscal, cu modificările și completările ulterioare</t>
  </si>
  <si>
    <t>D100: art.101 si art.132 din Legea nr.227/2015 privind Codul fiscal</t>
  </si>
  <si>
    <t>Pensii</t>
  </si>
  <si>
    <t xml:space="preserve">10% la ce dep 2000 lei </t>
  </si>
  <si>
    <t>art.101, alin. (2), lit. b, pct. (i) si art.132 din Legea nr.227/2015 privind Codul fiscal, cu modificările și completările ulterioare (potrivit Legii nr. 282/2023)</t>
  </si>
  <si>
    <t>10%, pentru partea mai mică decât nivelul câştigului salarial mediu net sau egală cu acesta</t>
  </si>
  <si>
    <t>art.101, alin. (2), lit. b, pct. (ii) si art.132 din Legea nr.227/2015 privind Codul fiscal, cu modificările și completările ulterioare (potrivit Legii nr. 282/2023)</t>
  </si>
  <si>
    <t xml:space="preserve">15% pentru partea cuprinsă între nivelul câştigului salarial mediu net şi nivelul câştigului salarial mediu brut utilizat la fundamentarea bugetului asigurărilor sociale de stat sau egală cu acesta </t>
  </si>
  <si>
    <t>art.101, alin. (2), lit. b, pct. (iii) si art.132 din Legea nr.227/2015 privind Codul fiscal, cu modificările și completările ulterioare (potrivit Legii nr. 282/2023)</t>
  </si>
  <si>
    <t>20%, pentru partea ce depăşeşte nivelul câştigului salarial mediu brut utilizat la fundamentarea bugetului asigurărilor sociale de stat;</t>
  </si>
  <si>
    <t>art.101, alin. (2), lit. c, pct. (i) si art.132 din Legea nr.227/2015 privind Codul fiscal, cu modificările și completările ulterioare (potrivit Legii nr. 282/2023)</t>
  </si>
  <si>
    <t>art.101, alin. (2), lit. c, pct. (ii) si art.132 din Legea nr.227/2015 privind Codul fiscal, cu modificările și completările ulterioare (potrivit Legii nr. 282/2023)</t>
  </si>
  <si>
    <t>art.101, alin. (2), lit. c, pct. (iii) si art.132 din Legea nr.227/2015 privind Codul fiscal, cu modificările și completările ulterioare (potrivit Legii nr. 282/2023)</t>
  </si>
  <si>
    <t>Impozit pe veniturile din premii</t>
  </si>
  <si>
    <t>art.110 şi 132 din Legea nr.227/2015
privind Codul fiscal</t>
  </si>
  <si>
    <t>Premii</t>
  </si>
  <si>
    <t xml:space="preserve">10% la ce dep 600 lei </t>
  </si>
  <si>
    <t>Impozit pe veniturile obținute de persoane fizice nerezidente din premii acordate la concursuri organizate în România. (cu suta majorată aplicată)</t>
  </si>
  <si>
    <t xml:space="preserve">La premii ce depășesc valoarea de 600 lei </t>
  </si>
  <si>
    <t>Impozit pe veniturile din jocuri de noroc</t>
  </si>
  <si>
    <t>art.110 şi 132 din Legea nr.227/2015 privind Codul fiscal</t>
  </si>
  <si>
    <t>Jocuri de noroc</t>
  </si>
  <si>
    <t>Pentru tranșa de venit brut 1 - până la 66.750 RON
Tranșe de venit brut:
până la 66.750, inclusiv	1%
peste 66.750 - 445.000, inclusiv	667,5 + 16% pentru ceea ce depășește suma de 66.750
peste 445.000	61.187,5 + 25% pentru ceea ce depășește suma de 445.000</t>
  </si>
  <si>
    <t>Tranșe de venit brut:
până la 66.750, inclusiv	1%
peste 66.750 - 445.000, inclusiv	667,5 + 16% pentru ceea ce depășește suma de 66.750
peste 445.000	61.187,5 + 25% pentru ceea ce depășește suma de 445.001</t>
  </si>
  <si>
    <t>Tranșe de venit brut:
până la 66.750, inclusiv	1%
peste 66.750 - 445.000, inclusiv	667,5 + 16% pentru ceea ce depășește suma de 66.750
peste 445.000	61.187,5 + 25% pentru ceea ce depășește suma de 445.002</t>
  </si>
  <si>
    <t>Pentru tranșa de venit brut 1 - până la 10.000 RON
Tranșe de venit brut:
până la10.000 inclusiv 3%
peste 10.000 - 66.750, inclusiv 	66.750  300 + 20% pentru ceea ce depășește suma de 10.000
peste 66.750  - 11.650 + 40% pentru ceea ce depășește suma de 66.750</t>
  </si>
  <si>
    <t xml:space="preserve">Tranșe de venit brut:
până la10.000 inclusiv 3%
peste 10.000 - 66.750, inclusiv 	66.750  300 + 20% pentru ceea ce depășește suma de 10.000
peste 66.750  - 11.650 + 40% pentru ceea ce depășește suma de 66.750 </t>
  </si>
  <si>
    <t>Impozit pe veniturile din cedarea folosintei bunurilor, altele decât cele din arendarea bunurilor agricole si din închirierea în scop turistic a camerelor situate în locuinte proprietate personală, retinut la sursă de către persoanele juridice sau alte entităti care au obligatia de a conduce evidentă contabilă</t>
  </si>
  <si>
    <t>Art.84^1 din Legea nr.227/2015 privind Codul Fiscal cu modificarile si completarile ulterioare (potrivit OUG nr. 115/2023)</t>
  </si>
  <si>
    <t>D100: art.84^1 si art.132 din Legea nr.227/2015 privind Codul fiscal</t>
  </si>
  <si>
    <t>Cedeare folosinta bunuri</t>
  </si>
  <si>
    <t>impozitului pentru veniturile din cedarea folosintei bunurilor, altele decat cele din arendarea bunurilor agricole si din inchirierea in scop turistic a camerelor situate in locuinte proprietate personala, platite de persoane juridice sau alte entitati care au obligatia de a conduce evidenta contabila</t>
  </si>
  <si>
    <t>art.223 alin.(1) lit.a), art.224 din
Legea nr.227/2015 privind Codul fiscal sau convenţiile de evitare a dublei impuneri încheiate de România cu alte state</t>
  </si>
  <si>
    <t>D207: a. Venituri din dividende (art.223 alin.(1) lit.a))
D100: art.223 alin.(1) lit.a), art.224 din Legea nr.227/2015 privind Codul fiscal sau convenţiile de evitare a dublei impuneri încheiate de România cu alte state</t>
  </si>
  <si>
    <t>Cota standard</t>
  </si>
  <si>
    <t>D207: c. Venituri din dividende (art.229 alin.(1) lit. c) și lit.h))</t>
  </si>
  <si>
    <t xml:space="preserve">Cf. Directiva 2011/96/UE a Consiliului din 30 noiembrie 2011 privind regimul fiscal comun care se aplică societăților-mamă și filialelor acestora din diferite state membre (cf art 229, alin (1) lit c)) sau cf. art. 229, alin (1) lit. h. </t>
  </si>
  <si>
    <t>D207: a. Venituri din dividende (cf. convențiilor de evitare a dublei impuneri )
D100: art.223 alin.(1) lit.a), art.224 din Legea nr.227/2015 privind Codul fiscal sau convenţiile de evitare a dublei impuneri încheiate de România cu alte state</t>
  </si>
  <si>
    <t>Cf. CEDI</t>
  </si>
  <si>
    <t>D207: a. Venituri din dividende (cf. convențiilor de evitare a dublei impuneri )
D100: art.223 alin.(1) lit.a), art.224 din Legea nr.227/2015 privind Codul fiscal sau convenţiile de evitare a dublei impuneri încheiate de România
cu alte state</t>
  </si>
  <si>
    <t>Impozit pe veniturile din dobânzi obţinute din România de persoane nerezidente</t>
  </si>
  <si>
    <t>art.223 alin.(1) lit.b), lit.c), art.224, art. 233 și art.234 din Legea nr.227/2015 privind Codul fiscal sau convenţiile de evitare a dublei impuneri încheiate de România cu alte state</t>
  </si>
  <si>
    <t>D207: b. Venituri din dobânzi (art.223 alin.(1) lit.b) și c))
D100: art.223 alin.(1) lit.b), lit.c), art.224, art. 233 și art.234 din Legea nr.227/2015 privind Codul fiscal sau convenţiile de evitare a dublei impuneri încheiate de România cu alte state</t>
  </si>
  <si>
    <t>D207: a. Venituri din dobânzi (art.229 alin.(1) lit. a), lit.b), lit.g) și lit.h))</t>
  </si>
  <si>
    <t>Cf. Directiva 2003/49/CE a Consiliului din 3 iunie 2003 privind sistemul comun de impozitare, aplicabil plăților de dobânzi și de redevențe efectuate între societăți asociate din state membre diferite</t>
  </si>
  <si>
    <t xml:space="preserve">D207: a. Venituri din dobânzi (cf. convențiilor de evitare a dublei impuneri )
D100: art.223 alin.(1) lit.b), lit.c), art.224, art. 233 și art.234 din Legea nr.227/2015 privind Codul fiscal sau convenţiile de evitare a dublei impuneri încheiate de
România cu alte state
Vezi - c) dobânzi de la un nerezident care are un sediu permanent în România, dacă dobânda este o cheltuială a sediului permanent/a sediului permanent desemnat; Norme metodologice
</t>
  </si>
  <si>
    <t>D207: a. Venituri din dobânzi (cf. convențiilor de evitare a dublei impuneri )
D100: art.223 alin.(1) lit.b), lit.c), art.224, art. 233 și art.234 din Legea nr.227/2015 privind Codul fiscal sau convenţiile de evitare a dublei impuneri încheiate de
România cu alte state
Cazul general - b) dobânzi de la un rezident;</t>
  </si>
  <si>
    <t>D207: a. Venituri din dobânzi (cf. convențiilor de evitare a dublei impuneri )
D100: art.223 alin.(1) lit.b), lit.c), art.224, art. 233 și art.234 din Legea nr.227/2015 privind Codul fiscal sau convenţiile de evitare a dublei impuneri încheiate de
România cu alte state</t>
  </si>
  <si>
    <t>Impozit pe veniturile obținute de persoane  nerezidente din dobânzi, pentru Cehia si Bosnia Hertegovina</t>
  </si>
  <si>
    <t>art.223 alin.(1) lit.b), lit.c), art.224, art. 233 și art.234 din Legea nr.227/2015 privind Codul fiscal sau convenţiile de evitare a dublei impuneri încheiate de România cu alte state        "D207: a. Venituri din dobânzi (cf. convențiilor de evitare a dublei impuneri )</t>
  </si>
  <si>
    <t xml:space="preserve"> 
D100: art.223 alin.(1) lit.b), lit.c), art.224, art. 233 și art.234 din Legea nr.227/2015 privind Codul fiscal sau convenţiile de evitare a dublei impuneri încheiate de
România cu Cehia si Bosnia Hertegovina (cota 7%)" </t>
  </si>
  <si>
    <t>Impozit pe veniturile obținute de persoane  nerezidente din dobânzi, pentru Azerbaidjan si Iran</t>
  </si>
  <si>
    <t xml:space="preserve">
D100: art.223 alin.(1) lit.b), lit.c), art.224, art. 233 și art.234 din Legea nr.227/2015 privind Codul fiscal sau convenţiile de evitare a dublei impuneri încheiate de
România cu  Azerbaidjan si Iran (cota 8%)"</t>
  </si>
  <si>
    <t>Impozit pe veniturile din dobânzi obţinute din România de persoane nerezidente - persoane fizice</t>
  </si>
  <si>
    <t>Impozit pe veniturile din redevenţe obţinute din România de persoane nerezidente</t>
  </si>
  <si>
    <t>art.223 alin.(1) lit.d), lit.e), art.224, art. 233 și art.234 din Legea nr.227/2015 privind Codul fiscal sau convenţiile de evitare a dublei impuneri încheiate de România cu alte state</t>
  </si>
  <si>
    <t>D207: c. Venituri din redevențe (cf. convențiilor de evitare a dublei impuneri )
D100: art.223 alin.(1) lit.d), lit.e), art.224, art. 233 și art.234 din Legea nr.227/2015 privind Codul fiscal sau convenţiile de evitare a dublei impuneri încheiate de România cu alte state</t>
  </si>
  <si>
    <t>Redevente</t>
  </si>
  <si>
    <t>D207: e. Venituri din redevențe (art.229 alin.(1) lit. g))</t>
  </si>
  <si>
    <t>D207 e. Venituri din redevențe (cf. convențiilor de evitare a dublei impuneri )
D100: art.223 alin.(1) lit.d), lit.e), art.224, art. 233 și art.234 din Legea nr.227/2015 privind Codul fiscal sau convenţiile de evitare a dublei impuneri încheiate de România cu alte state</t>
  </si>
  <si>
    <t>Impozit pe veniturile din redevenţe obţinute din România de persoane nerezidente - persoane fizice</t>
  </si>
  <si>
    <t>art.223 alin.(1) lit.f), lit.g), art.224, art.
233 și art.234 din Legea nr.227/2015 privind Codul fiscal sau convenţiile de evitare a dublei impuneri încheiate de România cu alte state</t>
  </si>
  <si>
    <t>D207: d. Venituri din comisioane (art.223 alin.(1) lit.f) și g))
D100: art.223 alin.(1) lit.f), lit.g), art.224, art. 233 și art.234 din Legea nr.227/2015 privind Codul fiscal sau convenţiile de evitare a dublei impuneri încheiate de România cu alte state</t>
  </si>
  <si>
    <t>Comisioane</t>
  </si>
  <si>
    <t>D207: d. Venituri din comisioane (cf. convențiilor de evitare a dublei impuneri )
D100: art.223 alin.(1) lit.f), lit.g), art.224, art. 233 și art.234 din Legea nr.227/2015 privind Codul fiscal sau convenţiile de evitare a dublei impuneri încheiate de România cu alte state</t>
  </si>
  <si>
    <t>Impozit pe veniturile din comisioane obţinute din România de persoane nerezidente - persoane fizice</t>
  </si>
  <si>
    <t>Impozit pe veniturile obţinute din România de persoane nerezidente din activităţi sportive şi de divertisment</t>
  </si>
  <si>
    <t>art.223 alin.(1) lit.h), art.224, art. 233 și art.234 din Legea nr.227/2015 privind Codul fiscal sau convenţiile de evitare a dublei impuneri încheiate de România cu alte state</t>
  </si>
  <si>
    <t>D207: e. Venituri activități sportive și de divertisment (art.223 alin.(1) lit.h))
D100: art.223 alin.(1) lit.h), art.224, art. 233 și art.234 din Legea nr.227/2015 privind Codul fiscal sau convenţiile de evitare a dublei impuneri încheiate de România cu alte state</t>
  </si>
  <si>
    <t>Activitati sportive si divertisment</t>
  </si>
  <si>
    <t>Impozit pe veniturile din servicii prestate de persoane nerezidente</t>
  </si>
  <si>
    <t>art.223 alin.(1) lit.k), lit.l), art.224, art.
233 și art.234 din Legea nr.227/2015 privind Codul fiscal sau convenţiile de evitare a dublei impuneri încheiate de România cu alte state</t>
  </si>
  <si>
    <t>D207: g. Venituri din servicii prestate de persoane nerezidente (art.223 alin.(1) lit.i), k) și l))
D100: art.223 alin.(1) lit.k), lit.l), art.224, art. 233 și art.234 din Legea nr.227/2015 privind Codul fiscal sau convenţiile de evitare a dublei impuneri încheiate de România cu alte state</t>
  </si>
  <si>
    <t>Servicii prestate de nerezidenti pe teritoriul Romaniei sau servicii de management</t>
  </si>
  <si>
    <t>Cf. CF</t>
  </si>
  <si>
    <t>Impozit pe veniturile din servicii prestate de persoane nerezidente - persoane fizice</t>
  </si>
  <si>
    <t>Impozit pe veniturile obţinute de persoane fizice nerezidente din premii acordate la concursuri organizate în România</t>
  </si>
  <si>
    <t>art.223 alin.(1) lit.m), art.224 , art. 233 și art.234 din Legea nr.227/2015 privind Codul fiscal sau convenţiile de evitare a dublei impuneri încheiate de România cu alte state</t>
  </si>
  <si>
    <t>D207: h. Venituri obținute de persoane fizice nerezidente din premii acordate la concursuri organizate în România (art.223 alin.(1) lit.m))
D100: art.223 alin.(1) lit.m), art.224 , art. 233 și art.234 din Legea nr.227/2015 privind Codul fiscal sau convenţiile de evitare a dublei impuneri încheiate de Romania cu alte state</t>
  </si>
  <si>
    <t>venituri din premii acordate la concursuri organizate în România</t>
  </si>
  <si>
    <t xml:space="preserve">Impozit pe venituri din lichidarea unei persoane juridice române realizate de persoane nerezidente </t>
  </si>
  <si>
    <t>art.223 alin.(1) lit.o), art.224 din
Legea nr.227/2015 privind Codul
fiscal sau convenţiile de evitare a
dublei impuneri încheiate de România
cu alte state din Legea nr.227/2015 privind Codul fiscal sau convenţiile de evitare a dublei impuneri încheiate de România cu alte state</t>
  </si>
  <si>
    <t>D207: j. Venituri din lichidarea unei persoane juridice române, realizate de persoane nerezidente (art.223 alin.(1) lit.o))
D100: art.223 alin.(1) lit.o), art.224 din Legea nr.227/2015 privind Codul fiscal sau convenţiile de evitare a dublei impuneri încheiate de România cu alte state din Legea nr.227/2015 privind Codul fiscal sau convenţiile de evitare a dublei impuneri încheiate de România cu alte state</t>
  </si>
  <si>
    <t>Lichidarea unei persoane juridice romane</t>
  </si>
  <si>
    <t>Conform CF - Impozit retinut la cota standard de 16%.</t>
  </si>
  <si>
    <t>Impozit pe venituri din lichidarea unei persoane juridice române realizate de persoane nerezidente - persoane fizice</t>
  </si>
  <si>
    <t>Conform CF - Impozit retinut la cota standard de 10%.</t>
  </si>
  <si>
    <t xml:space="preserve">Impozit pe veniturile reprezentând remuneraţii primite de persoane juridice nerezidente care actioneaza în calitate de administrator, fondator sau membru al consiliului de administraţie al unei persoane juridice române </t>
  </si>
  <si>
    <t>art.223 alin.(1) lit.j), art.224 din Legea nr.227/2015 privind Codul fiscal sau convenţiile de evitare a dublei impuneri încheiate de România cu alte state</t>
  </si>
  <si>
    <t>D207: f. Venituri reprezentând remuneraţii primite de persoane juridice străine care acţionează în calitate de administrator, fondator sau membru al consiliului de administraţie al unei persoane juridice române (art.223 alin.(1) lit.j))
D100: art.223 alin.(1) lit.j), art.224 din Legea nr.227/2015 privind Codul fiscal sau convenţiile de evitare a dublei impuneri încheiate de România cu alte state</t>
  </si>
  <si>
    <t xml:space="preserve">Remuneraţii primite de persoane juridice nerezidente care actioneaza în calitate de administrator, fondator sau membru al consiliului de administraţie al unei persoane juridice române </t>
  </si>
  <si>
    <t>Impozit pe veniturile realizate din transferul masei patrimoniale fiduciare de la fiduciar la beneficiarul nerezident - care este persoană fizică</t>
  </si>
  <si>
    <t>art.223 alin.(1) lit.p), art.224 din Legea nr.227/2015 privind Codul fiscal sau convenţiile de evitare a dublei impuneri încheiate de România cu alte state</t>
  </si>
  <si>
    <t xml:space="preserve">D207: k. Venituri realizate din transferul masei patrimoniale fiduciare de la fiduciar la beneficiarul nerezident. (art.223 alin.(1) lit.p))
D100: art.223 alin.(1) lit.p), art.224 din Legea nr.227/2015 privind Codul fiscal sau convenţiile de evitare a dublei impuneri încheiate de România cu alte state </t>
  </si>
  <si>
    <t>Veniturile realizate din transferul masei patrimoniale fiduciare de la fiduciar la beneficiarul nerezident - care este persoană fizică</t>
  </si>
  <si>
    <t>Impozit pe veniturile realizate din transferul masei patrimoniale fiduciare de la fiduciar la beneficiarul nerezident - care este persoană fizică (cu suta majorată aplicată)</t>
  </si>
  <si>
    <t>Veniturile realizate din transferul masei patrimoniale fiduciare de la fiduciar la beneficiarul nerezident - care este persoană fizică (cu suta majorată aplicată)</t>
  </si>
  <si>
    <t xml:space="preserve">Impozit pe veniturile realizate din transferul masei patrimoniale fiduciare de la fiduciar la beneficiarul nerezident - care este persoană juridică </t>
  </si>
  <si>
    <t xml:space="preserve">Veniturile realizate din transferul masei patrimoniale fiduciare de la fiduciar la beneficiarul nerezident - care este persoană juridică </t>
  </si>
  <si>
    <t>Impozit pe veniturile realizate din transferul masei patrimoniale fiduciare de la fiduciar la beneficiarul nerezident - care este persoană juridică (cu suta majorată aplicată)</t>
  </si>
  <si>
    <t>Veniturile realizate din transferul masei patrimoniale fiduciare de la fiduciar la beneficiarul nerezident - care este persoană juridică (cu suta majorată aplicată)</t>
  </si>
  <si>
    <t>Impozit pe veniturile din transferul titlurilor de valoare</t>
  </si>
  <si>
    <t>Legea nr.142/2022 (modificarea și completarea Legii nr.227/2015 privind Codul fiscal) - art.97, alin. 8^1</t>
  </si>
  <si>
    <t>D100: Legea nr.142/2022 (modificarea și completarea Legii nr.227/2015 privind Codul fiscal) - art.97, alin. 8^1</t>
  </si>
  <si>
    <t>Veniturile din transferul titlurilor de valoare</t>
  </si>
  <si>
    <t>Cotă standard - Impozit pe veniturile din transferul titlurilor de valoare - rezultat din aplicarea unei cote de 1% asupra fiecărui câștig din transferul titlurilor de valoare care au fost dobândite și înstrăinate într-o perioadă mai mare de 365 de zile, inclusiv, de la data dobândirii</t>
  </si>
  <si>
    <t>Cotă standard - Impozit pe veniturile din transferul titlurilor de valoare - rezultat din aplicarea unei cote de 3% asupra fiecărui câștig din transferul titlurilor de valoare care au fost dobândite și înstrăinate într-o perioadă mai mică de 365 de zile de la data dobândirii</t>
  </si>
  <si>
    <t>Impozit pe veniturile din operațiuni cu instrumente financiare derivate</t>
  </si>
  <si>
    <t>Venituri din operațiuni cu instrumente financiare derivate</t>
  </si>
  <si>
    <t>Cotă standard - Impozit pe veniturile din operațiuni cu instrumente financiare derivate - rezultat din aplicarea unei cote de 1% asupra fiecărui câștig din operațiuni cu instrumente financiare derivate care au fost dobândite și înstrăinate într-o perioadă mai mare de 365 de zile, inclusiv, de la data dobândirii</t>
  </si>
  <si>
    <t>Cotă standard - Impozit pe veniturile din operațiuni cu instrumente financiare derivate - rezultat din aplicarea unei cote de 1% asupra fiecărui câștig din operațiuni cu instrumente financiare derivate care au fost dobândite și înstrăinate într-o perioadă mai mică de 365 de zile de la data dobândirii</t>
  </si>
  <si>
    <t>Impozit pe veniturile din alte surse</t>
  </si>
  <si>
    <t>art.114, art.115 şi 132 din Legea nr.227/2015 privind Codul fiscal</t>
  </si>
  <si>
    <t>D100: art.114, art.115 şi 132 din Legea nr.227/2015 privind Codul fiscal</t>
  </si>
  <si>
    <t xml:space="preserve">Alte surse </t>
  </si>
  <si>
    <t>D100: art.114, art.115 şi 132 din Legea nr. 227/2015 privind Codul fiscal</t>
  </si>
  <si>
    <t xml:space="preserve">TaxType / Cod Impozit D100
</t>
  </si>
  <si>
    <t>Coduri TVA</t>
  </si>
  <si>
    <t>Coduri Impozite cu retinere la sursa</t>
  </si>
  <si>
    <t>Decont de TVA</t>
  </si>
  <si>
    <t>Extras xls din Saf-T xml</t>
  </si>
  <si>
    <t>ANEXE</t>
  </si>
  <si>
    <t>- codul 01 - pentru Numerar</t>
  </si>
  <si>
    <t>- codul 02 - pentru Compensare</t>
  </si>
  <si>
    <t>- codul 03 - pentru Fără numerar</t>
  </si>
  <si>
    <t>- codul 98 - pentru Definit de comun acord</t>
  </si>
  <si>
    <t>- codul 99 - pentru Instrument nedefinit</t>
  </si>
  <si>
    <t>- codul 10 - pentru plata în numerar, inclusiv pentru plățile efectuate la casieriile trezoreriei</t>
  </si>
  <si>
    <t>- codul 97 - pentru Compensarea între parteneri (offset/ netting)</t>
  </si>
  <si>
    <t>- codul 42 - pentru plata prin transfer bancar</t>
  </si>
  <si>
    <t>- codul 48 - pentru card bancar</t>
  </si>
  <si>
    <t>- codul 20 - pentru Cec bancar</t>
  </si>
  <si>
    <t>- codul 68 - pentru Serviciul de plată online [Internet Banking]</t>
  </si>
  <si>
    <t>Pentru completarea PaymentMethod se vor selecta codurile asociate de mai jos:</t>
  </si>
  <si>
    <t>Pentru completarea câmpului PaymentMechanism se vor selecta, cu prioritate, coduri din cele de mai jos:</t>
  </si>
  <si>
    <t>Celelalte coduri din nomenclatorul Mecanisme de plată vor fi utilizate în momentul în care aceste canale de plată vor fi disponibile în cadrul ANAF.</t>
  </si>
  <si>
    <t>strung model abc</t>
  </si>
  <si>
    <t>2020-11-20</t>
  </si>
  <si>
    <t>2020-11-25</t>
  </si>
  <si>
    <t>xyz</t>
  </si>
  <si>
    <t>Vanzare bun cu 80.000 lei, valoarea bruta 90.000 lei, valoarea amortizata 19.500 lei</t>
  </si>
  <si>
    <t>auto marca 1</t>
  </si>
  <si>
    <t>2.1.3.3.</t>
  </si>
  <si>
    <t>abc</t>
  </si>
  <si>
    <t>0012345</t>
  </si>
  <si>
    <t>00147</t>
  </si>
  <si>
    <t>Modernizare</t>
  </si>
  <si>
    <t>Modernizare mijloc fix existent</t>
  </si>
  <si>
    <t>auto marca 2</t>
  </si>
  <si>
    <t>2.1.5.2.</t>
  </si>
  <si>
    <t>Reevaluare</t>
  </si>
  <si>
    <t>Reevaluare mijloc fix :valoare initiala 90.000 lei valoare bruta, 19.500 lei amortizare, 100.000 lei valoare reevaluata</t>
  </si>
  <si>
    <t>Teren</t>
  </si>
  <si>
    <t>EXEMPLE PRELUATE SITE ANAF IN CONCORDANDA CU SECT.2.12</t>
  </si>
  <si>
    <t>EXEMPLE PRELUATE SITE ANAF IN CONCORDANDA CU SECT.4.5</t>
  </si>
  <si>
    <t>Document de asistenţă - exemple de declarare a structurii de taxă, în condiţia în care societatea aplică PRO-RATA</t>
  </si>
  <si>
    <t>1. Achizitii prorata 10% - contribuabilul stie de la momentul achizitiei ca pentru achizitia in cauza se deduce TVA pe baza de pro rata - coduri de taxa 36xxxx</t>
  </si>
  <si>
    <t>%</t>
  </si>
  <si>
    <t>6xx</t>
  </si>
  <si>
    <t>Transcation ID</t>
  </si>
  <si>
    <t>Record ID</t>
  </si>
  <si>
    <t>Base rate</t>
  </si>
  <si>
    <t>Debit amount</t>
  </si>
  <si>
    <t>Credit amount</t>
  </si>
  <si>
    <t>Tax type</t>
  </si>
  <si>
    <t>Tax code</t>
  </si>
  <si>
    <t>Tax amount</t>
  </si>
  <si>
    <t>0/0.1</t>
  </si>
  <si>
    <t>000/300</t>
  </si>
  <si>
    <t>000000/361101</t>
  </si>
  <si>
    <t>0.1</t>
  </si>
  <si>
    <t>Ajustare prorata</t>
  </si>
  <si>
    <t>2. Achizitii cu prorata 10% cu TVA deductibila 50% - coduri de taxa 32xxxx si 39xxxx</t>
  </si>
  <si>
    <t>6xx (deductibila 50%)</t>
  </si>
  <si>
    <t>6xx (nedeductibila)</t>
  </si>
  <si>
    <t>4426 (deductibila 50%)</t>
  </si>
  <si>
    <t>4426 (nedeductibila 50%)</t>
  </si>
  <si>
    <t>000000/321101</t>
  </si>
  <si>
    <t>0/0</t>
  </si>
  <si>
    <t>000000/391101</t>
  </si>
  <si>
    <t xml:space="preserve">6xx </t>
  </si>
  <si>
    <t>3. Achizitii intracomunitare efectuate de catre un contribuabil care aplica o pro-rata de 10% - coduri de taxa 36xxxx</t>
  </si>
  <si>
    <t>000000/360201</t>
  </si>
  <si>
    <t>4. Achizitii pentru care nu se cunoaste la momentul primirii facturii daca deducerea taxei se face pe baza de pro rata - coduri de taxa 37xxxx</t>
  </si>
  <si>
    <t>0/1</t>
  </si>
  <si>
    <t>000000/371101</t>
  </si>
  <si>
    <t>5. Bunuri de capital - coduri de taxa 36xxxx</t>
  </si>
  <si>
    <t>5.1) Achizitie bun de capital - TVA deductibila pe baza de prorata</t>
  </si>
  <si>
    <t>2xx</t>
  </si>
  <si>
    <t>5.2) Ajustare 50% pentru bun de capital deductibil pe baza de prorata in momentul achizitiei</t>
  </si>
  <si>
    <t>000000/367321</t>
  </si>
  <si>
    <t xml:space="preserve">6. Achizitii nedeductibile - coduri de taxa 35xxxx </t>
  </si>
  <si>
    <t>Contribuabilul stie la momentul primirii facturii faptul ca TVA nu este deductibila</t>
  </si>
  <si>
    <r>
      <rPr>
        <b/>
        <sz val="11"/>
        <color theme="1"/>
        <rFont val="Calibri"/>
        <family val="2"/>
      </rPr>
      <t xml:space="preserve">Caz 1) Inregistrare TVA deductibila si ajustare de TVA </t>
    </r>
    <r>
      <rPr>
        <b/>
        <u/>
        <sz val="11"/>
        <color theme="1"/>
        <rFont val="Calibri"/>
        <family val="2"/>
      </rPr>
      <t xml:space="preserve">in aceeasi postare contabila </t>
    </r>
    <r>
      <rPr>
        <b/>
        <sz val="11"/>
        <color theme="1"/>
        <rFont val="Calibri"/>
        <family val="2"/>
      </rPr>
      <t>pe cheltuiala</t>
    </r>
  </si>
  <si>
    <t>Tax Code</t>
  </si>
  <si>
    <t>Tax Amount</t>
  </si>
  <si>
    <t>0/300</t>
  </si>
  <si>
    <t>000000/351101</t>
  </si>
  <si>
    <t>Caz 2) Inregistrate TVA direct pe cheltuiala</t>
  </si>
  <si>
    <t>Cazul 2 - contine o indreptare a notei de la pag 141 din Documentul de asistenta cu intrebari si raspunsuri</t>
  </si>
  <si>
    <t>v1 Ajustare ulterioara</t>
  </si>
  <si>
    <t>635</t>
  </si>
  <si>
    <t>Exemple Pro Rata</t>
  </si>
  <si>
    <t>Din xml SAFT, deschis in xls, se preiau din Sectiunea 3 GLE: AccountID, DebitAmount, TaxType, TaxCode, TaxBase, TaxAmount, CreditAmount</t>
  </si>
  <si>
    <t>Se completeaza automat, dupa import date in "Extras xls din Saf-t xml"</t>
  </si>
  <si>
    <t>Centralizator sume pe coduri TVA</t>
  </si>
  <si>
    <t>301103</t>
  </si>
  <si>
    <t>Repartizare dividende - PJ RO - scutire</t>
  </si>
  <si>
    <t>Repartizare dividende - PJ RO  - scutire</t>
  </si>
  <si>
    <t>Societățile nerezidente înregistrate în scopuri de TVA</t>
  </si>
  <si>
    <t>Contribuabilii care au obligaţia să depună decontul special de taxă pe valoarea adăugată</t>
  </si>
  <si>
    <t>Lunara/ Trimestrială corelată cu decontul de TVA*
*Entitățile neînregistrate depun trimestrial</t>
  </si>
  <si>
    <t>Raportare la cerere - Stocuri</t>
  </si>
  <si>
    <t>Raportare Anuala - Active</t>
  </si>
  <si>
    <t>O persoană juridică română care plătește dividende către o persoană juridică română are obligația să rețină, să declare și să plătească impozitul pe dividende reținut către bugetul de stat, astfel cum se prevede în prezentul articol. Impozitul pe dividende se stabileşte prin aplicarea unei cote de impozit de 10% asupra dividendului brut plătit unei persoane juridice române. Impozitul pe dividende se declară şi se plăteşte la bugetul de stat, până la data de 25 inclusiv a lunii următoare celei în care se plăteşte dividendul.</t>
  </si>
  <si>
    <t>(7) Veniturile sub formă de dividende, inclusiv câştigul obţinut ca urmare a deţinerii de titluri de participare definite de legislaţia în materie la organisme de plasament colectiv, se impozitează cu o cotă de 10% din suma acestora, impozitul fiind final. Obligaţia calculării şi reţinerii impozitului pe veniturile sub formă de dividende revine persoanelor juridice, odată cu plata dividendelor/sumelor reprezentând câştigul obţinut ca urmare a deţinerii de titluri de participare de către acţionari/asociaţi/investitori. Termenul de virare a impozitului este până la data de 25 inclusiv a lunii următoare celei în care se face plata. În cazul dividendelor/câştigurilor obţinute ca urmare a deţinerii de titluri de participare, distribuite, dar care nu au fost plătite acţionarilor/asociaţilor/investitorilor până la sfârşitul anului în care s-a aprobat distribuirea acestora, impozitul pe dividende/câştig se plăteşte până la data de 25 ianuarie inclusiv a anului următor distribuirii. Impozitul datorat se virează integral la bugetul de stat.</t>
  </si>
  <si>
    <t>H.1</t>
  </si>
  <si>
    <t>H.2</t>
  </si>
  <si>
    <t>HeaderStructure</t>
  </si>
  <si>
    <t>TaxAccountingBasis</t>
  </si>
  <si>
    <t xml:space="preserve">A    pentru Accounting (Contabilitatea angajamentelor) pentru societățile comerciale generale care aplică contabilitatea în partidă dublă și planul de conturi pentru societăți generale  </t>
  </si>
  <si>
    <t>I     pentru Invoice Accounting (Contabilitatea facturilor) (nerezidenți/Contribuabilii care au obligaţia să depună decontul special de taxă pe valoarea adăugată)</t>
  </si>
  <si>
    <t>IFRS   pentru societățile comerciale generale care aplică contabilitatea în partidă dublă concomitent cu prevederile OMFP 2844/2016</t>
  </si>
  <si>
    <t xml:space="preserve">BANK pentru instituțiile de credit și instituțiile financiare non-bancare care aplică  contabilitatea în partidă dublă și planul de conturi pentru bănci și instituții financiar-monetare </t>
  </si>
  <si>
    <t xml:space="preserve">INSURANCE pentru societățile de asigurări care aplică  contabilitatea în partidă dublă și planul de conturi pentru societăți de asigurări  </t>
  </si>
  <si>
    <t>NORMA39 pentru societățile de leasing și investiții financiare care aplică IFRS (Norma 39/2015) a Autorității de Supraveghere Financiară (ASF)</t>
  </si>
  <si>
    <t>IFN pentru instituțiile financiare non-bancare care aplică planul de conturi conform Reglementării BNR nr.17/2015</t>
  </si>
  <si>
    <t>NORMA36 pentru societățile de brokeraj de asigurări și/sau reasigurări care aplică reglementarea nr. 36/2015 a Autorității de Supraveghere Financiară (ASF)</t>
  </si>
  <si>
    <t>NORMA14 pentru societățile  din domeniul pensiilor private care aplică IFRS (Norma 14/2015)  a Autorității de Supraveghere Financiară (ASF)</t>
  </si>
  <si>
    <t>ONG pentru persoanele juridice fărăr scop patrimonial (ONG), conform OMFP nr.3103/2017</t>
  </si>
  <si>
    <t>S.H.1</t>
  </si>
  <si>
    <t>S.H.2</t>
  </si>
  <si>
    <t>S.H.4</t>
  </si>
  <si>
    <t>S.H.5</t>
  </si>
  <si>
    <t>S.H.6</t>
  </si>
  <si>
    <t>S.H.7</t>
  </si>
  <si>
    <t>S.H.8</t>
  </si>
  <si>
    <t>S.H.9</t>
  </si>
  <si>
    <t>S.H.10</t>
  </si>
  <si>
    <t>S.H.11</t>
  </si>
  <si>
    <t>S.H.12</t>
  </si>
  <si>
    <t>S.H.13</t>
  </si>
  <si>
    <t>AuditFileVersion</t>
  </si>
  <si>
    <t>AuditFileCountry</t>
  </si>
  <si>
    <t>AuditFileDateCreated</t>
  </si>
  <si>
    <t>SoftwareCompanyName</t>
  </si>
  <si>
    <t>SoftwareID</t>
  </si>
  <si>
    <t>SoftwareVersion</t>
  </si>
  <si>
    <t>Company</t>
  </si>
  <si>
    <t>DefaultCurrencyCode</t>
  </si>
  <si>
    <t>SelectionCriteria</t>
  </si>
  <si>
    <t>HeaderComment</t>
  </si>
  <si>
    <t>SegmentIndex</t>
  </si>
  <si>
    <t>TotalSegmentsInSequence</t>
  </si>
  <si>
    <t>Identificarea versiunii utilizate pentru Fișierul Standard de Audit SAF-T</t>
  </si>
  <si>
    <t>Cod de țară din două litere în conformitate cu standardul ISO 3166-1 alpha 2. Exemplu NL pentru Olanda, RO pentru România</t>
  </si>
  <si>
    <t>Data creerii fișierului SAF-T</t>
  </si>
  <si>
    <t>Denumirea societății producătoare a software-lui care a generat fișierul SAF-T.</t>
  </si>
  <si>
    <t>Numele software-ului care a generat fișierul SAF-T.</t>
  </si>
  <si>
    <t>Versiunea software-ului care a generat fișierul SAF-T.</t>
  </si>
  <si>
    <t>Numele și adresa companiei</t>
  </si>
  <si>
    <t>Cod de monedă din trei litere (ISO 4217) al monedei locale, care este implicit pentru SAF-T.</t>
  </si>
  <si>
    <t>Criterii stabilite de utilizator pentru a popula fișierul de audit.</t>
  </si>
  <si>
    <t>Indexul segmentului in secventa de raportare, pentru raportarea modala</t>
  </si>
  <si>
    <t>Numarul total de segmente in secventa</t>
  </si>
  <si>
    <t>S.CMH.1</t>
  </si>
  <si>
    <t>S.CMH.2</t>
  </si>
  <si>
    <t>S.CMH.3</t>
  </si>
  <si>
    <t>S.CMH.4</t>
  </si>
  <si>
    <t>S.CMH.6</t>
  </si>
  <si>
    <t>Address</t>
  </si>
  <si>
    <t>BankAccount</t>
  </si>
  <si>
    <t>Număr unic de identificare a societății în evidențele contabile, emis de un organism guvernamental</t>
  </si>
  <si>
    <t>Contactele companiei.</t>
  </si>
  <si>
    <t>Numele orașului/districtului poștal.</t>
  </si>
  <si>
    <t>Cod de țară din două litere în conformitate cu standardul ISO 3166-2-CountryCodes. Exemplu RO pentru România.</t>
  </si>
  <si>
    <t>ContactPerson</t>
  </si>
  <si>
    <t>Numele persoanei de contact.</t>
  </si>
  <si>
    <t>Telephone</t>
  </si>
  <si>
    <t>număr telefonic.</t>
  </si>
  <si>
    <t>S.CTH.1</t>
  </si>
  <si>
    <t>S.CTH.2</t>
  </si>
  <si>
    <t>S.PN.2</t>
  </si>
  <si>
    <t>FirstName</t>
  </si>
  <si>
    <t>Prenumele persoanei.</t>
  </si>
  <si>
    <t>S.PN.5</t>
  </si>
  <si>
    <t>LastName</t>
  </si>
  <si>
    <t>Numele de familie al persoanei.</t>
  </si>
  <si>
    <t>S.SC.3</t>
  </si>
  <si>
    <t>S.SC.4</t>
  </si>
  <si>
    <t>S.SC.5</t>
  </si>
  <si>
    <t>S.SC.6</t>
  </si>
  <si>
    <t>S.SC.7</t>
  </si>
  <si>
    <t>S.SC.8</t>
  </si>
  <si>
    <t>SelectionStartDate</t>
  </si>
  <si>
    <t>SelectionEndDate</t>
  </si>
  <si>
    <t>PeriodStart</t>
  </si>
  <si>
    <t>PeriodStartYear</t>
  </si>
  <si>
    <t>PeriodEnd</t>
  </si>
  <si>
    <t>PeriodEndYear</t>
  </si>
  <si>
    <t>Data de începere a perioadei de raportare acoperite de SAF</t>
  </si>
  <si>
    <t>Data de încheiere a perioadei de raportare acoperite de SAF</t>
  </si>
  <si>
    <t>Prima perioadă contabilă acoperită de SAF</t>
  </si>
  <si>
    <t>Perioada contabilă în care se încadrează PeriodStart</t>
  </si>
  <si>
    <t>Ultima perioadă contabilă acoperită de SAF</t>
  </si>
  <si>
    <t>Exercițiul contabil în care se încadrează PeriodEnd</t>
  </si>
  <si>
    <t>S.BA.1</t>
  </si>
  <si>
    <t>S.BA.2</t>
  </si>
  <si>
    <t>IBANNumber</t>
  </si>
  <si>
    <t>BankAccountNumber</t>
  </si>
  <si>
    <t>Număr de cont bancar internațional, ISO 13616</t>
  </si>
  <si>
    <t>Numărul alocat contului de către banca proprie a persoanei fizice sau a companiei.</t>
  </si>
  <si>
    <t>Dacă IBAN-ul este disponibil, se raportează IBANNumber și nu se raportează BankAccountNumber, BankAccountName și SortCode - adică elementele nu se raportează în fișierul XML.</t>
  </si>
  <si>
    <t>Indică tipul de declarație transmisă</t>
  </si>
  <si>
    <t>L</t>
  </si>
  <si>
    <t>T</t>
  </si>
  <si>
    <t>A</t>
  </si>
  <si>
    <t>NL</t>
  </si>
  <si>
    <t>NT</t>
  </si>
  <si>
    <t>Declaratie lunara</t>
  </si>
  <si>
    <t>Declaratie trimestriala</t>
  </si>
  <si>
    <t>Declaratie anuala</t>
  </si>
  <si>
    <t>Declaratie la cerere</t>
  </si>
  <si>
    <t>Nerezidenti lunar</t>
  </si>
  <si>
    <t>Nerezidenti trimestrial</t>
  </si>
  <si>
    <t>Numele companiei.</t>
  </si>
  <si>
    <t>Pentru companiile care nu detin cont bancar se va inscrie in sectiunea Header, subsectiunea CompanyHeaderStructure, la campul BankAccountNumber : "Fara cont bancar"</t>
  </si>
  <si>
    <t>Retinere impozit PF 10%</t>
  </si>
  <si>
    <t>Retinere impozit PJ 10%</t>
  </si>
  <si>
    <t>604030</t>
  </si>
  <si>
    <t>105060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</si>
</sst>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3" formatCode="_(* #,##0.00_);_(* \(#,##0.00\);_(* &quot;-&quot;??_);_(@_)"/>
    <numFmt numFmtId="164" formatCode="_-* #,##0.00_-;\-* #,##0.00_-;_-* &quot;-&quot;??_-;_-@_-"/>
    <numFmt numFmtId="165" formatCode="dd\.mm\.yyyy"/>
    <numFmt numFmtId="166" formatCode="#,###,###,##0.00"/>
    <numFmt numFmtId="167" formatCode="_(* #,##0_);_(* \(#,##0\);_(* &quot;-&quot;??_);_(@_)"/>
  </numFmts>
  <fonts count="81">
    <font>
      <sz val="11"/>
      <color theme="1"/>
      <name val="Calibri"/>
      <family val="2"/>
      <scheme val="minor"/>
    </font>
    <font>
      <sz val="11"/>
      <color theme="1"/>
      <name val="Calibri"/>
      <family val="2"/>
      <scheme val="minor"/>
    </font>
    <font>
      <sz val="8"/>
      <name val="Calibri"/>
      <family val="2"/>
      <scheme val="minor"/>
    </font>
    <font>
      <b/>
      <sz val="11"/>
      <color theme="1"/>
      <name val="Calibri"/>
      <family val="2"/>
      <scheme val="minor"/>
    </font>
    <font>
      <sz val="8"/>
      <color rgb="FFFF0000"/>
      <name val="Tahoma"/>
      <family val="2"/>
    </font>
    <font>
      <i/>
      <sz val="11"/>
      <color theme="1"/>
      <name val="Calibri"/>
      <family val="2"/>
      <scheme val="minor"/>
    </font>
    <font>
      <sz val="8"/>
      <color theme="1"/>
      <name val="Tahoma"/>
      <family val="2"/>
    </font>
    <font>
      <sz val="8"/>
      <name val="Tahoma"/>
      <family val="2"/>
    </font>
    <font>
      <sz val="11"/>
      <color rgb="FFFF0000"/>
      <name val="Calibri"/>
      <family val="2"/>
      <scheme val="minor"/>
    </font>
    <font>
      <sz val="9"/>
      <color indexed="81"/>
      <name val="Tahoma"/>
      <family val="2"/>
    </font>
    <font>
      <b/>
      <sz val="9"/>
      <color indexed="81"/>
      <name val="Tahoma"/>
      <family val="2"/>
    </font>
    <font>
      <i/>
      <sz val="11"/>
      <color rgb="FFFF0000"/>
      <name val="Calibri"/>
      <family val="2"/>
      <scheme val="minor"/>
    </font>
    <font>
      <b/>
      <i/>
      <sz val="11"/>
      <color rgb="FFFF0000"/>
      <name val="Calibri"/>
      <family val="2"/>
      <scheme val="minor"/>
    </font>
    <font>
      <sz val="11"/>
      <color rgb="FF000000"/>
      <name val="Calibri"/>
      <family val="2"/>
      <scheme val="minor"/>
    </font>
    <font>
      <sz val="10"/>
      <color theme="1"/>
      <name val="Calibri"/>
      <family val="2"/>
      <scheme val="minor"/>
    </font>
    <font>
      <b/>
      <sz val="10"/>
      <color theme="1"/>
      <name val="Calibri"/>
      <family val="2"/>
      <scheme val="minor"/>
    </font>
    <font>
      <b/>
      <sz val="10"/>
      <name val="Calibri"/>
      <family val="2"/>
      <scheme val="minor"/>
    </font>
    <font>
      <sz val="10"/>
      <color rgb="FF000000"/>
      <name val="Calibri"/>
      <family val="2"/>
      <scheme val="minor"/>
    </font>
    <font>
      <b/>
      <sz val="10"/>
      <color rgb="FF000000"/>
      <name val="Calibri"/>
      <family val="2"/>
      <scheme val="minor"/>
    </font>
    <font>
      <sz val="11"/>
      <color theme="0"/>
      <name val="Calibri"/>
      <family val="2"/>
      <scheme val="minor"/>
    </font>
    <font>
      <sz val="11"/>
      <name val="Calibri"/>
      <family val="2"/>
      <scheme val="minor"/>
    </font>
    <font>
      <u/>
      <sz val="11"/>
      <color theme="10"/>
      <name val="Calibri"/>
      <family val="2"/>
      <scheme val="minor"/>
    </font>
    <font>
      <b/>
      <u/>
      <sz val="11"/>
      <color rgb="FF00B050"/>
      <name val="Calibri"/>
      <family val="2"/>
      <scheme val="minor"/>
    </font>
    <font>
      <sz val="10"/>
      <name val="Calibri"/>
      <family val="2"/>
      <scheme val="minor"/>
    </font>
    <font>
      <b/>
      <sz val="11"/>
      <color rgb="FF000000"/>
      <name val="Calibri"/>
      <family val="2"/>
      <scheme val="minor"/>
    </font>
    <font>
      <b/>
      <sz val="11"/>
      <color rgb="FFFF0000"/>
      <name val="Calibri"/>
      <family val="2"/>
      <scheme val="minor"/>
    </font>
    <font>
      <b/>
      <sz val="14"/>
      <color theme="1"/>
      <name val="Calibri"/>
      <family val="2"/>
      <scheme val="minor"/>
    </font>
    <font>
      <b/>
      <sz val="8"/>
      <color theme="0"/>
      <name val="Tahoma"/>
      <family val="2"/>
    </font>
    <font>
      <b/>
      <sz val="8"/>
      <color rgb="FFFF0000"/>
      <name val="Tahoma"/>
      <family val="2"/>
    </font>
    <font>
      <b/>
      <sz val="8"/>
      <color theme="1"/>
      <name val="Tahoma"/>
      <family val="2"/>
    </font>
    <font>
      <b/>
      <sz val="11"/>
      <color rgb="FF000000"/>
      <name val="Calibri"/>
      <family val="2"/>
      <charset val="134"/>
    </font>
    <font>
      <b/>
      <sz val="11"/>
      <color rgb="FF000000"/>
      <name val="Calibri"/>
      <family val="2"/>
    </font>
    <font>
      <sz val="11"/>
      <color rgb="FFC65911"/>
      <name val="Calibri"/>
      <family val="2"/>
    </font>
    <font>
      <b/>
      <sz val="8"/>
      <color theme="1"/>
      <name val="Calibri"/>
      <family val="2"/>
      <scheme val="minor"/>
    </font>
    <font>
      <sz val="8"/>
      <color theme="1"/>
      <name val="Calibri"/>
      <family val="2"/>
      <scheme val="minor"/>
    </font>
    <font>
      <b/>
      <sz val="8"/>
      <color rgb="FF000000"/>
      <name val="Calibri"/>
      <family val="2"/>
      <scheme val="minor"/>
    </font>
    <font>
      <sz val="8"/>
      <color rgb="FF000000"/>
      <name val="Calibri"/>
      <family val="2"/>
      <scheme val="minor"/>
    </font>
    <font>
      <b/>
      <u/>
      <sz val="11"/>
      <color rgb="FFFF0000"/>
      <name val="Calibri"/>
      <family val="2"/>
      <scheme val="minor"/>
    </font>
    <font>
      <sz val="7"/>
      <color rgb="FF0057AF"/>
      <name val="Trebuchet MS"/>
      <family val="2"/>
    </font>
    <font>
      <u/>
      <sz val="7"/>
      <color rgb="FF0057AF"/>
      <name val="Trebuchet MS"/>
      <family val="2"/>
    </font>
    <font>
      <sz val="12"/>
      <name val="Trebuchet MS"/>
      <family val="2"/>
    </font>
    <font>
      <sz val="12"/>
      <color rgb="FFFFFFFF"/>
      <name val="Trebuchet MS"/>
      <family val="2"/>
    </font>
    <font>
      <sz val="10"/>
      <name val="Trebuchet MS"/>
      <family val="2"/>
    </font>
    <font>
      <sz val="9"/>
      <name val="Trebuchet MS"/>
      <family val="2"/>
    </font>
    <font>
      <b/>
      <sz val="10"/>
      <name val="Calibri"/>
      <family val="2"/>
    </font>
    <font>
      <b/>
      <sz val="10"/>
      <color rgb="FFFFFFFF"/>
      <name val="Calibri"/>
      <family val="2"/>
    </font>
    <font>
      <i/>
      <sz val="9"/>
      <name val="Trebuchet MS"/>
      <family val="2"/>
    </font>
    <font>
      <b/>
      <sz val="14"/>
      <name val="Calibri"/>
      <family val="2"/>
    </font>
    <font>
      <b/>
      <sz val="24"/>
      <name val="Calibri"/>
      <family val="2"/>
    </font>
    <font>
      <i/>
      <vertAlign val="superscript"/>
      <sz val="10"/>
      <color rgb="FF808080"/>
      <name val="Trebuchet MS"/>
      <family val="2"/>
    </font>
    <font>
      <i/>
      <sz val="10"/>
      <name val="Trebuchet MS"/>
      <family val="2"/>
    </font>
    <font>
      <i/>
      <sz val="10"/>
      <color rgb="FF808080"/>
      <name val="Trebuchet MS"/>
      <family val="2"/>
    </font>
    <font>
      <b/>
      <sz val="14"/>
      <name val="Courier New"/>
      <family val="3"/>
    </font>
    <font>
      <i/>
      <sz val="10"/>
      <name val="Trebuchet MS"/>
      <family val="2"/>
    </font>
    <font>
      <i/>
      <sz val="10"/>
      <color rgb="FF999999"/>
      <name val="Trebuchet MS"/>
      <family val="2"/>
    </font>
    <font>
      <i/>
      <vertAlign val="superscript"/>
      <sz val="9"/>
      <name val="Trebuchet MS"/>
      <family val="2"/>
    </font>
    <font>
      <i/>
      <vertAlign val="superscript"/>
      <sz val="10"/>
      <name val="Trebuchet MS"/>
      <family val="2"/>
    </font>
    <font>
      <i/>
      <sz val="8"/>
      <color rgb="FF808080"/>
      <name val="Trebuchet MS"/>
      <family val="2"/>
    </font>
    <font>
      <b/>
      <sz val="16"/>
      <name val="Calibri"/>
      <family val="2"/>
    </font>
    <font>
      <b/>
      <sz val="9"/>
      <name val="Calibri"/>
      <family val="2"/>
    </font>
    <font>
      <b/>
      <sz val="12"/>
      <name val="Calibri"/>
      <family val="2"/>
    </font>
    <font>
      <sz val="10"/>
      <color rgb="FF000000"/>
      <name val="Trebuchet MS"/>
      <family val="2"/>
    </font>
    <font>
      <vertAlign val="superscript"/>
      <sz val="8"/>
      <name val="Trebuchet MS"/>
      <family val="2"/>
    </font>
    <font>
      <b/>
      <sz val="10"/>
      <color rgb="FF000000"/>
      <name val="Courier New"/>
      <family val="2"/>
    </font>
    <font>
      <i/>
      <vertAlign val="subscript"/>
      <sz val="9"/>
      <name val="Trebuchet MS"/>
      <family val="2"/>
    </font>
    <font>
      <b/>
      <vertAlign val="superscript"/>
      <sz val="8"/>
      <name val="Calibri"/>
      <family val="2"/>
    </font>
    <font>
      <sz val="8"/>
      <name val="Trebuchet MS"/>
      <family val="2"/>
    </font>
    <font>
      <b/>
      <i/>
      <sz val="9"/>
      <name val="Calibri"/>
      <family val="2"/>
    </font>
    <font>
      <sz val="11"/>
      <color theme="1"/>
      <name val="Calibri"/>
      <family val="2"/>
    </font>
    <font>
      <sz val="11"/>
      <name val="Calibri"/>
      <family val="2"/>
    </font>
    <font>
      <b/>
      <sz val="11"/>
      <name val="Calibri"/>
      <family val="2"/>
    </font>
    <font>
      <b/>
      <sz val="12"/>
      <color theme="1"/>
      <name val="Calibri"/>
      <family val="2"/>
      <scheme val="minor"/>
    </font>
    <font>
      <b/>
      <u/>
      <sz val="11"/>
      <name val="Calibri"/>
      <family val="2"/>
      <scheme val="minor"/>
    </font>
    <font>
      <sz val="11"/>
      <color rgb="FF000000"/>
      <name val="Calibri"/>
      <family val="2"/>
    </font>
    <font>
      <sz val="11"/>
      <color indexed="8"/>
      <name val="Calibri"/>
      <family val="2"/>
      <charset val="238"/>
    </font>
    <font>
      <sz val="9"/>
      <color theme="1"/>
      <name val="Calibri"/>
      <family val="2"/>
      <scheme val="minor"/>
    </font>
    <font>
      <sz val="11"/>
      <color theme="4"/>
      <name val="Calibri"/>
      <family val="2"/>
      <scheme val="minor"/>
    </font>
    <font>
      <b/>
      <sz val="11"/>
      <color theme="1"/>
      <name val="Calibri"/>
      <family val="2"/>
    </font>
    <font>
      <b/>
      <u/>
      <sz val="11"/>
      <color theme="1"/>
      <name val="Calibri"/>
      <family val="2"/>
    </font>
    <font>
      <b/>
      <sz val="10"/>
      <color rgb="FFFF0000"/>
      <name val="Calibri"/>
      <family val="2"/>
      <scheme val="minor"/>
    </font>
    <font>
      <b/>
      <sz val="9"/>
      <color theme="1"/>
      <name val="Calibri"/>
      <family val="2"/>
      <scheme val="minor"/>
    </font>
  </fonts>
  <fills count="25">
    <fill>
      <patternFill patternType="none"/>
    </fill>
    <fill>
      <patternFill patternType="gray125"/>
    </fill>
    <fill>
      <patternFill patternType="solid">
        <fgColor rgb="FFFFFFFF"/>
      </patternFill>
    </fill>
    <fill>
      <patternFill patternType="solid">
        <fgColor theme="4" tint="0.79998168889431442"/>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5" tint="0.39997558519241921"/>
        <bgColor rgb="FFFFD966"/>
      </patternFill>
    </fill>
    <fill>
      <patternFill patternType="solid">
        <fgColor theme="4" tint="0.59999389629810485"/>
        <bgColor rgb="FFFFD966"/>
      </patternFill>
    </fill>
    <fill>
      <patternFill patternType="solid">
        <fgColor rgb="FF00B0F0"/>
        <bgColor rgb="FF008080"/>
      </patternFill>
    </fill>
    <fill>
      <patternFill patternType="solid">
        <fgColor theme="4" tint="0.79998168889431442"/>
        <bgColor theme="4" tint="0.79998168889431442"/>
      </patternFill>
    </fill>
    <fill>
      <patternFill patternType="solid">
        <fgColor theme="0"/>
        <bgColor indexed="64"/>
      </patternFill>
    </fill>
    <fill>
      <patternFill patternType="solid">
        <fgColor rgb="FF00C100"/>
      </patternFill>
    </fill>
    <fill>
      <patternFill patternType="solid">
        <fgColor rgb="FFFF0000"/>
      </patternFill>
    </fill>
    <fill>
      <patternFill patternType="solid">
        <fgColor rgb="FFE3E3E3"/>
      </patternFill>
    </fill>
    <fill>
      <patternFill patternType="solid">
        <fgColor theme="7" tint="0.59999389629810485"/>
        <bgColor indexed="64"/>
      </patternFill>
    </fill>
    <fill>
      <patternFill patternType="solid">
        <fgColor rgb="FFFFFF00"/>
        <bgColor rgb="FFFFD966"/>
      </patternFill>
    </fill>
    <fill>
      <patternFill patternType="solid">
        <fgColor theme="8"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FFFF"/>
        <bgColor indexed="64"/>
      </patternFill>
    </fill>
    <fill>
      <patternFill patternType="solid">
        <fgColor theme="9" tint="0.39997558519241921"/>
        <bgColor indexed="64"/>
      </patternFill>
    </fill>
    <fill>
      <patternFill patternType="solid">
        <fgColor theme="9" tint="-0.249977111117893"/>
        <bgColor indexed="64"/>
      </patternFill>
    </fill>
  </fills>
  <borders count="41">
    <border>
      <left/>
      <right/>
      <top/>
      <bottom/>
      <diagonal/>
    </border>
    <border>
      <left style="thin">
        <color auto="1"/>
      </left>
      <right style="thin">
        <color auto="1"/>
      </right>
      <top style="thin">
        <color auto="1"/>
      </top>
      <bottom style="thin">
        <color auto="1"/>
      </bottom>
      <diagonal/>
    </border>
    <border>
      <left style="thin">
        <color rgb="FFA9A9A9"/>
      </left>
      <right style="thin">
        <color rgb="FFA9A9A9"/>
      </right>
      <top style="thin">
        <color rgb="FFA9A9A9"/>
      </top>
      <bottom style="thin">
        <color rgb="FFA9A9A9"/>
      </bottom>
      <diagonal/>
    </border>
    <border>
      <left style="thin">
        <color rgb="FFA9A9A9"/>
      </left>
      <right/>
      <top style="thin">
        <color rgb="FFA9A9A9"/>
      </top>
      <bottom style="thin">
        <color rgb="FFA9A9A9"/>
      </bottom>
      <diagonal/>
    </border>
    <border>
      <left/>
      <right style="thin">
        <color rgb="FFA9A9A9"/>
      </right>
      <top style="thin">
        <color rgb="FFA9A9A9"/>
      </top>
      <bottom style="thin">
        <color rgb="FFA9A9A9"/>
      </bottom>
      <diagonal/>
    </border>
    <border>
      <left style="thin">
        <color rgb="FFA9A9A9"/>
      </left>
      <right style="thin">
        <color rgb="FFA9A9A9"/>
      </right>
      <top style="thin">
        <color rgb="FFA9A9A9"/>
      </top>
      <bottom/>
      <diagonal/>
    </border>
    <border>
      <left style="thin">
        <color rgb="FFA9A9A9"/>
      </left>
      <right style="thin">
        <color rgb="FFA9A9A9"/>
      </right>
      <top/>
      <bottom style="thin">
        <color rgb="FFA9A9A9"/>
      </bottom>
      <diagonal/>
    </border>
    <border>
      <left/>
      <right/>
      <top style="thin">
        <color rgb="FFA9A9A9"/>
      </top>
      <bottom style="thin">
        <color rgb="FFA9A9A9"/>
      </bottom>
      <diagonal/>
    </border>
    <border>
      <left style="thin">
        <color rgb="FF505050"/>
      </left>
      <right style="thin">
        <color rgb="FF505050"/>
      </right>
      <top style="thin">
        <color rgb="FF505050"/>
      </top>
      <bottom style="thin">
        <color rgb="FF505050"/>
      </bottom>
      <diagonal/>
    </border>
    <border>
      <left style="thin">
        <color rgb="FFA9A9A9"/>
      </left>
      <right style="thin">
        <color rgb="FFA9A9A9"/>
      </right>
      <top/>
      <bottom/>
      <diagonal/>
    </border>
    <border>
      <left style="thin">
        <color auto="1"/>
      </left>
      <right style="thin">
        <color auto="1"/>
      </right>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333333"/>
      </left>
      <right/>
      <top style="thin">
        <color rgb="FF333333"/>
      </top>
      <bottom style="thin">
        <color rgb="FF333333"/>
      </bottom>
      <diagonal/>
    </border>
    <border>
      <left/>
      <right/>
      <top style="thin">
        <color rgb="FF333333"/>
      </top>
      <bottom style="thin">
        <color rgb="FF333333"/>
      </bottom>
      <diagonal/>
    </border>
    <border>
      <left/>
      <right style="thin">
        <color rgb="FF333333"/>
      </right>
      <top style="thin">
        <color rgb="FF333333"/>
      </top>
      <bottom style="thin">
        <color rgb="FF333333"/>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s>
  <cellStyleXfs count="8">
    <xf numFmtId="0" fontId="0" fillId="0" borderId="0"/>
    <xf numFmtId="43" fontId="1" fillId="0" borderId="0" applyFont="0" applyFill="0" applyBorder="0" applyAlignment="0" applyProtection="0"/>
    <xf numFmtId="9" fontId="1" fillId="0" borderId="0" applyFont="0" applyFill="0" applyBorder="0" applyAlignment="0" applyProtection="0"/>
    <xf numFmtId="0" fontId="21" fillId="0" borderId="0" applyNumberFormat="0" applyFill="0" applyBorder="0" applyAlignment="0" applyProtection="0"/>
    <xf numFmtId="0" fontId="73" fillId="0" borderId="0">
      <alignment vertical="center"/>
    </xf>
    <xf numFmtId="0" fontId="74" fillId="0" borderId="0">
      <alignment vertical="top"/>
    </xf>
    <xf numFmtId="0" fontId="1" fillId="0" borderId="0">
      <alignment vertical="center"/>
    </xf>
    <xf numFmtId="0" fontId="1" fillId="0" borderId="0"/>
  </cellStyleXfs>
  <cellXfs count="488">
    <xf numFmtId="0" fontId="0" fillId="0" borderId="0" xfId="0"/>
    <xf numFmtId="0" fontId="3" fillId="0" borderId="0" xfId="0" applyFont="1"/>
    <xf numFmtId="0" fontId="3" fillId="0" borderId="0" xfId="0" applyFont="1" applyAlignment="1">
      <alignment horizontal="center" vertical="center"/>
    </xf>
    <xf numFmtId="0" fontId="3" fillId="0" borderId="0" xfId="0" applyFont="1" applyAlignment="1">
      <alignment horizontal="center" vertical="center" wrapText="1"/>
    </xf>
    <xf numFmtId="0" fontId="5" fillId="0" borderId="0" xfId="0" applyFont="1"/>
    <xf numFmtId="0" fontId="6" fillId="0" borderId="0" xfId="0" applyFont="1"/>
    <xf numFmtId="0" fontId="7" fillId="0" borderId="0" xfId="0" applyFont="1"/>
    <xf numFmtId="0" fontId="0" fillId="0" borderId="0" xfId="0" quotePrefix="1"/>
    <xf numFmtId="0" fontId="8" fillId="0" borderId="0" xfId="0" applyFont="1"/>
    <xf numFmtId="0" fontId="11" fillId="0" borderId="0" xfId="0" applyFont="1"/>
    <xf numFmtId="9" fontId="0" fillId="0" borderId="0" xfId="2" applyFont="1"/>
    <xf numFmtId="10" fontId="0" fillId="0" borderId="0" xfId="2" applyNumberFormat="1" applyFont="1"/>
    <xf numFmtId="43" fontId="0" fillId="0" borderId="0" xfId="1" applyFont="1"/>
    <xf numFmtId="14" fontId="0" fillId="0" borderId="0" xfId="0" applyNumberFormat="1"/>
    <xf numFmtId="0" fontId="4" fillId="0" borderId="0" xfId="0" applyFont="1"/>
    <xf numFmtId="14" fontId="7" fillId="0" borderId="0" xfId="0" applyNumberFormat="1" applyFont="1"/>
    <xf numFmtId="43" fontId="7" fillId="0" borderId="0" xfId="1" applyFont="1"/>
    <xf numFmtId="43" fontId="4" fillId="0" borderId="0" xfId="1" applyFont="1"/>
    <xf numFmtId="9" fontId="4" fillId="0" borderId="0" xfId="2" applyFont="1"/>
    <xf numFmtId="9" fontId="8" fillId="0" borderId="0" xfId="2" applyFont="1"/>
    <xf numFmtId="14" fontId="3" fillId="0" borderId="0" xfId="0" applyNumberFormat="1" applyFont="1"/>
    <xf numFmtId="167" fontId="0" fillId="0" borderId="0" xfId="1" applyNumberFormat="1" applyFont="1"/>
    <xf numFmtId="167" fontId="3" fillId="0" borderId="0" xfId="1" applyNumberFormat="1" applyFont="1"/>
    <xf numFmtId="0" fontId="12" fillId="0" borderId="0" xfId="0" applyFont="1"/>
    <xf numFmtId="49" fontId="0" fillId="0" borderId="0" xfId="0" applyNumberFormat="1"/>
    <xf numFmtId="0" fontId="0" fillId="3" borderId="0" xfId="0" applyFill="1" applyAlignment="1">
      <alignment horizontal="center" vertical="center"/>
    </xf>
    <xf numFmtId="0" fontId="11" fillId="3" borderId="0" xfId="0" applyFont="1" applyFill="1" applyAlignment="1">
      <alignment horizontal="center" vertical="center"/>
    </xf>
    <xf numFmtId="0" fontId="0" fillId="3" borderId="0" xfId="0" applyFill="1"/>
    <xf numFmtId="0" fontId="13" fillId="3" borderId="0" xfId="0" applyFont="1" applyFill="1" applyAlignment="1">
      <alignment horizontal="center" vertical="center"/>
    </xf>
    <xf numFmtId="49" fontId="13" fillId="3" borderId="7" xfId="0" applyNumberFormat="1" applyFont="1" applyFill="1" applyBorder="1" applyAlignment="1">
      <alignment horizontal="center" vertical="center" readingOrder="1"/>
    </xf>
    <xf numFmtId="49" fontId="13" fillId="3" borderId="0" xfId="0" applyNumberFormat="1" applyFont="1" applyFill="1" applyAlignment="1">
      <alignment horizontal="center" vertical="center" readingOrder="1"/>
    </xf>
    <xf numFmtId="49" fontId="13" fillId="3" borderId="3" xfId="0" applyNumberFormat="1" applyFont="1" applyFill="1" applyBorder="1" applyAlignment="1">
      <alignment horizontal="center" vertical="center" readingOrder="1"/>
    </xf>
    <xf numFmtId="0" fontId="0" fillId="0" borderId="0" xfId="0" applyAlignment="1">
      <alignment wrapText="1"/>
    </xf>
    <xf numFmtId="49" fontId="13" fillId="3" borderId="0" xfId="0" applyNumberFormat="1" applyFont="1" applyFill="1" applyAlignment="1">
      <alignment horizontal="center" vertical="center" wrapText="1" readingOrder="1"/>
    </xf>
    <xf numFmtId="49" fontId="8" fillId="3" borderId="0" xfId="0" applyNumberFormat="1" applyFont="1" applyFill="1" applyAlignment="1">
      <alignment horizontal="center" vertical="center" wrapText="1" readingOrder="1"/>
    </xf>
    <xf numFmtId="49" fontId="11" fillId="3" borderId="0" xfId="0" applyNumberFormat="1" applyFont="1" applyFill="1" applyAlignment="1">
      <alignment horizontal="center" vertical="center" wrapText="1" readingOrder="1"/>
    </xf>
    <xf numFmtId="49" fontId="11" fillId="3" borderId="0" xfId="0" applyNumberFormat="1" applyFont="1" applyFill="1" applyAlignment="1">
      <alignment vertical="center" readingOrder="1"/>
    </xf>
    <xf numFmtId="49" fontId="8" fillId="3" borderId="0" xfId="0" applyNumberFormat="1" applyFont="1" applyFill="1" applyAlignment="1">
      <alignment horizontal="center" vertical="center" readingOrder="1"/>
    </xf>
    <xf numFmtId="49" fontId="13" fillId="3" borderId="0" xfId="0" applyNumberFormat="1" applyFont="1" applyFill="1" applyAlignment="1">
      <alignment vertical="center" readingOrder="1"/>
    </xf>
    <xf numFmtId="0" fontId="0" fillId="0" borderId="0" xfId="0" applyAlignment="1">
      <alignment horizontal="center" vertical="center" wrapText="1"/>
    </xf>
    <xf numFmtId="0" fontId="11" fillId="0" borderId="0" xfId="0" applyFont="1" applyAlignment="1">
      <alignment horizontal="center" vertical="center" wrapText="1"/>
    </xf>
    <xf numFmtId="0" fontId="8" fillId="0" borderId="0" xfId="0" applyFont="1" applyAlignment="1">
      <alignment horizontal="center" vertical="center" wrapText="1"/>
    </xf>
    <xf numFmtId="0" fontId="0" fillId="0" borderId="0" xfId="0" applyAlignment="1">
      <alignment horizontal="left"/>
    </xf>
    <xf numFmtId="0" fontId="14" fillId="5" borderId="8" xfId="0" applyFont="1" applyFill="1" applyBorder="1" applyAlignment="1">
      <alignment horizontal="center" vertical="center" wrapText="1"/>
    </xf>
    <xf numFmtId="49" fontId="14" fillId="5" borderId="8" xfId="0" applyNumberFormat="1" applyFont="1" applyFill="1" applyBorder="1" applyAlignment="1">
      <alignment horizontal="center" vertical="center" wrapText="1"/>
    </xf>
    <xf numFmtId="0" fontId="15" fillId="5" borderId="8" xfId="0" applyFont="1" applyFill="1" applyBorder="1" applyAlignment="1">
      <alignment horizontal="center" vertical="center" wrapText="1"/>
    </xf>
    <xf numFmtId="0" fontId="14" fillId="3" borderId="0" xfId="0" applyFont="1" applyFill="1" applyAlignment="1">
      <alignment horizontal="center" vertical="center" wrapText="1"/>
    </xf>
    <xf numFmtId="0" fontId="14" fillId="0" borderId="0" xfId="0" applyFont="1" applyAlignment="1">
      <alignment horizontal="center" vertical="center" wrapText="1"/>
    </xf>
    <xf numFmtId="0" fontId="16" fillId="4" borderId="10" xfId="0" applyFont="1" applyFill="1" applyBorder="1" applyAlignment="1">
      <alignment horizontal="center" vertical="center" wrapText="1"/>
    </xf>
    <xf numFmtId="49" fontId="17" fillId="2" borderId="4" xfId="0" applyNumberFormat="1" applyFont="1" applyFill="1" applyBorder="1" applyAlignment="1">
      <alignment horizontal="left" vertical="center" readingOrder="1"/>
    </xf>
    <xf numFmtId="49" fontId="17" fillId="2" borderId="2" xfId="0" applyNumberFormat="1" applyFont="1" applyFill="1" applyBorder="1" applyAlignment="1">
      <alignment horizontal="left" vertical="center" readingOrder="1"/>
    </xf>
    <xf numFmtId="0" fontId="17" fillId="2" borderId="2" xfId="0" applyFont="1" applyFill="1" applyBorder="1" applyAlignment="1">
      <alignment horizontal="right" vertical="center" readingOrder="1"/>
    </xf>
    <xf numFmtId="165" fontId="17" fillId="2" borderId="2" xfId="0" applyNumberFormat="1" applyFont="1" applyFill="1" applyBorder="1" applyAlignment="1">
      <alignment horizontal="left" vertical="center" readingOrder="1"/>
    </xf>
    <xf numFmtId="166" fontId="17" fillId="2" borderId="2" xfId="0" applyNumberFormat="1" applyFont="1" applyFill="1" applyBorder="1" applyAlignment="1">
      <alignment horizontal="right" vertical="center" readingOrder="1"/>
    </xf>
    <xf numFmtId="49" fontId="18" fillId="2" borderId="2" xfId="0" applyNumberFormat="1" applyFont="1" applyFill="1" applyBorder="1" applyAlignment="1">
      <alignment horizontal="left" vertical="center" readingOrder="1"/>
    </xf>
    <xf numFmtId="166" fontId="18" fillId="2" borderId="2" xfId="0" applyNumberFormat="1" applyFont="1" applyFill="1" applyBorder="1" applyAlignment="1">
      <alignment horizontal="right" vertical="center" readingOrder="1"/>
    </xf>
    <xf numFmtId="166" fontId="18" fillId="3" borderId="2" xfId="0" applyNumberFormat="1" applyFont="1" applyFill="1" applyBorder="1" applyAlignment="1">
      <alignment horizontal="right" vertical="center" wrapText="1" readingOrder="1"/>
    </xf>
    <xf numFmtId="0" fontId="14" fillId="0" borderId="0" xfId="0" applyFont="1"/>
    <xf numFmtId="166" fontId="18" fillId="3" borderId="6" xfId="0" applyNumberFormat="1" applyFont="1" applyFill="1" applyBorder="1" applyAlignment="1">
      <alignment horizontal="center" vertical="center" wrapText="1" readingOrder="1"/>
    </xf>
    <xf numFmtId="165" fontId="18" fillId="2" borderId="2" xfId="0" applyNumberFormat="1" applyFont="1" applyFill="1" applyBorder="1" applyAlignment="1">
      <alignment horizontal="left" vertical="center" readingOrder="1"/>
    </xf>
    <xf numFmtId="166" fontId="18" fillId="3" borderId="9" xfId="0" applyNumberFormat="1" applyFont="1" applyFill="1" applyBorder="1" applyAlignment="1">
      <alignment horizontal="center" vertical="center" wrapText="1" readingOrder="1"/>
    </xf>
    <xf numFmtId="166" fontId="18" fillId="3" borderId="5" xfId="0" applyNumberFormat="1" applyFont="1" applyFill="1" applyBorder="1" applyAlignment="1">
      <alignment horizontal="right" vertical="center" wrapText="1" readingOrder="1"/>
    </xf>
    <xf numFmtId="49" fontId="17" fillId="0" borderId="4" xfId="0" applyNumberFormat="1" applyFont="1" applyBorder="1" applyAlignment="1">
      <alignment horizontal="left" vertical="center" readingOrder="1"/>
    </xf>
    <xf numFmtId="49" fontId="17" fillId="0" borderId="2" xfId="0" applyNumberFormat="1" applyFont="1" applyBorder="1" applyAlignment="1">
      <alignment horizontal="left" vertical="center" readingOrder="1"/>
    </xf>
    <xf numFmtId="0" fontId="17" fillId="0" borderId="2" xfId="0" applyFont="1" applyBorder="1" applyAlignment="1">
      <alignment horizontal="right" vertical="center" readingOrder="1"/>
    </xf>
    <xf numFmtId="165" fontId="17" fillId="0" borderId="2" xfId="0" applyNumberFormat="1" applyFont="1" applyBorder="1" applyAlignment="1">
      <alignment horizontal="left" vertical="center" readingOrder="1"/>
    </xf>
    <xf numFmtId="166" fontId="17" fillId="0" borderId="2" xfId="0" applyNumberFormat="1" applyFont="1" applyBorder="1" applyAlignment="1">
      <alignment horizontal="right" vertical="center" readingOrder="1"/>
    </xf>
    <xf numFmtId="49" fontId="18" fillId="0" borderId="2" xfId="0" applyNumberFormat="1" applyFont="1" applyBorder="1" applyAlignment="1">
      <alignment horizontal="left" vertical="center" readingOrder="1"/>
    </xf>
    <xf numFmtId="166" fontId="18" fillId="0" borderId="2" xfId="0" applyNumberFormat="1" applyFont="1" applyBorder="1" applyAlignment="1">
      <alignment horizontal="right" vertical="center" readingOrder="1"/>
    </xf>
    <xf numFmtId="165" fontId="18" fillId="0" borderId="2" xfId="0" applyNumberFormat="1" applyFont="1" applyBorder="1" applyAlignment="1">
      <alignment horizontal="left" vertical="center" readingOrder="1"/>
    </xf>
    <xf numFmtId="166" fontId="18" fillId="0" borderId="2" xfId="0" applyNumberFormat="1" applyFont="1" applyBorder="1" applyAlignment="1">
      <alignment horizontal="right" vertical="center" wrapText="1" readingOrder="1"/>
    </xf>
    <xf numFmtId="49" fontId="18" fillId="2" borderId="4" xfId="0" applyNumberFormat="1" applyFont="1" applyFill="1" applyBorder="1" applyAlignment="1">
      <alignment horizontal="left" vertical="center" readingOrder="1"/>
    </xf>
    <xf numFmtId="0" fontId="18" fillId="2" borderId="2" xfId="0" applyFont="1" applyFill="1" applyBorder="1" applyAlignment="1">
      <alignment horizontal="right" vertical="center" readingOrder="1"/>
    </xf>
    <xf numFmtId="49" fontId="17" fillId="2" borderId="5" xfId="0" applyNumberFormat="1" applyFont="1" applyFill="1" applyBorder="1" applyAlignment="1">
      <alignment horizontal="left" vertical="center" readingOrder="1"/>
    </xf>
    <xf numFmtId="0" fontId="17" fillId="2" borderId="5" xfId="0" applyFont="1" applyFill="1" applyBorder="1" applyAlignment="1">
      <alignment horizontal="right" vertical="center" readingOrder="1"/>
    </xf>
    <xf numFmtId="165" fontId="17" fillId="2" borderId="5" xfId="0" applyNumberFormat="1" applyFont="1" applyFill="1" applyBorder="1" applyAlignment="1">
      <alignment horizontal="left" vertical="center" readingOrder="1"/>
    </xf>
    <xf numFmtId="166" fontId="17" fillId="2" borderId="5" xfId="0" applyNumberFormat="1" applyFont="1" applyFill="1" applyBorder="1" applyAlignment="1">
      <alignment horizontal="right" vertical="center" readingOrder="1"/>
    </xf>
    <xf numFmtId="49" fontId="18" fillId="2" borderId="5" xfId="0" applyNumberFormat="1" applyFont="1" applyFill="1" applyBorder="1" applyAlignment="1">
      <alignment horizontal="left" vertical="center" readingOrder="1"/>
    </xf>
    <xf numFmtId="166" fontId="18" fillId="2" borderId="5" xfId="0" applyNumberFormat="1" applyFont="1" applyFill="1" applyBorder="1" applyAlignment="1">
      <alignment horizontal="right" vertical="center" readingOrder="1"/>
    </xf>
    <xf numFmtId="49" fontId="14" fillId="0" borderId="0" xfId="0" applyNumberFormat="1" applyFont="1"/>
    <xf numFmtId="0" fontId="15" fillId="0" borderId="0" xfId="0" applyFont="1"/>
    <xf numFmtId="0" fontId="14" fillId="0" borderId="0" xfId="0" applyFont="1" applyAlignment="1">
      <alignment wrapText="1"/>
    </xf>
    <xf numFmtId="49" fontId="13" fillId="3" borderId="0" xfId="0" applyNumberFormat="1" applyFont="1" applyFill="1" applyAlignment="1">
      <alignment vertical="center" wrapText="1" readingOrder="1"/>
    </xf>
    <xf numFmtId="0" fontId="20" fillId="0" borderId="0" xfId="0" applyFont="1"/>
    <xf numFmtId="0" fontId="20" fillId="0" borderId="0" xfId="0" applyFont="1" applyAlignment="1">
      <alignment horizontal="left"/>
    </xf>
    <xf numFmtId="0" fontId="15" fillId="4" borderId="1" xfId="0" applyFont="1" applyFill="1" applyBorder="1" applyAlignment="1">
      <alignment horizontal="center" vertical="center" wrapText="1"/>
    </xf>
    <xf numFmtId="49" fontId="16" fillId="4" borderId="10" xfId="0" applyNumberFormat="1" applyFont="1" applyFill="1" applyBorder="1" applyAlignment="1">
      <alignment horizontal="center" vertical="center" wrapText="1"/>
    </xf>
    <xf numFmtId="0" fontId="15" fillId="0" borderId="0" xfId="0" applyFont="1" applyAlignment="1">
      <alignment horizontal="center" vertical="center" wrapText="1"/>
    </xf>
    <xf numFmtId="0" fontId="18" fillId="3" borderId="1" xfId="0" applyFont="1" applyFill="1" applyBorder="1" applyAlignment="1">
      <alignment horizontal="center" vertical="center" wrapText="1"/>
    </xf>
    <xf numFmtId="0" fontId="19" fillId="0" borderId="0" xfId="0" applyFont="1" applyAlignment="1">
      <alignment horizontal="center" vertical="center" wrapText="1"/>
    </xf>
    <xf numFmtId="0" fontId="20" fillId="3" borderId="0" xfId="0" applyFont="1" applyFill="1" applyAlignment="1">
      <alignment horizontal="center" vertical="center"/>
    </xf>
    <xf numFmtId="14" fontId="20" fillId="0" borderId="0" xfId="0" applyNumberFormat="1" applyFont="1"/>
    <xf numFmtId="49" fontId="20" fillId="0" borderId="0" xfId="0" applyNumberFormat="1" applyFont="1"/>
    <xf numFmtId="2" fontId="0" fillId="0" borderId="0" xfId="1" applyNumberFormat="1" applyFont="1"/>
    <xf numFmtId="0" fontId="21" fillId="0" borderId="0" xfId="3"/>
    <xf numFmtId="49" fontId="22" fillId="3" borderId="0" xfId="3" applyNumberFormat="1" applyFont="1" applyFill="1" applyAlignment="1">
      <alignment vertical="center" wrapText="1" readingOrder="1"/>
    </xf>
    <xf numFmtId="3" fontId="0" fillId="0" borderId="0" xfId="0" applyNumberFormat="1"/>
    <xf numFmtId="49" fontId="13" fillId="2" borderId="1" xfId="0" applyNumberFormat="1" applyFont="1" applyFill="1" applyBorder="1" applyAlignment="1">
      <alignment horizontal="left" vertical="center" readingOrder="1"/>
    </xf>
    <xf numFmtId="0" fontId="13" fillId="2" borderId="1" xfId="0" applyFont="1" applyFill="1" applyBorder="1" applyAlignment="1">
      <alignment horizontal="right" vertical="center" readingOrder="1"/>
    </xf>
    <xf numFmtId="165" fontId="13" fillId="2" borderId="1" xfId="0" applyNumberFormat="1" applyFont="1" applyFill="1" applyBorder="1" applyAlignment="1">
      <alignment horizontal="left" vertical="center" readingOrder="1"/>
    </xf>
    <xf numFmtId="43" fontId="13" fillId="2" borderId="1" xfId="1" applyFont="1" applyFill="1" applyBorder="1" applyAlignment="1">
      <alignment horizontal="right" vertical="center" readingOrder="1"/>
    </xf>
    <xf numFmtId="49" fontId="24" fillId="2" borderId="1" xfId="0" applyNumberFormat="1" applyFont="1" applyFill="1" applyBorder="1" applyAlignment="1">
      <alignment horizontal="left" vertical="center" readingOrder="1"/>
    </xf>
    <xf numFmtId="166" fontId="24" fillId="2" borderId="1" xfId="0" applyNumberFormat="1" applyFont="1" applyFill="1" applyBorder="1" applyAlignment="1">
      <alignment horizontal="right" vertical="center" readingOrder="1"/>
    </xf>
    <xf numFmtId="43" fontId="0" fillId="0" borderId="1" xfId="1" applyFont="1" applyBorder="1"/>
    <xf numFmtId="0" fontId="0" fillId="0" borderId="1" xfId="0" applyBorder="1"/>
    <xf numFmtId="49" fontId="0" fillId="0" borderId="1" xfId="0" applyNumberFormat="1" applyBorder="1"/>
    <xf numFmtId="49" fontId="13" fillId="2" borderId="10" xfId="0" applyNumberFormat="1" applyFont="1" applyFill="1" applyBorder="1" applyAlignment="1">
      <alignment horizontal="left" vertical="center" readingOrder="1"/>
    </xf>
    <xf numFmtId="0" fontId="13" fillId="2" borderId="10" xfId="0" applyFont="1" applyFill="1" applyBorder="1" applyAlignment="1">
      <alignment horizontal="right" vertical="center" readingOrder="1"/>
    </xf>
    <xf numFmtId="165" fontId="13" fillId="2" borderId="10" xfId="0" applyNumberFormat="1" applyFont="1" applyFill="1" applyBorder="1" applyAlignment="1">
      <alignment horizontal="left" vertical="center" readingOrder="1"/>
    </xf>
    <xf numFmtId="43" fontId="13" fillId="2" borderId="10" xfId="1" applyFont="1" applyFill="1" applyBorder="1" applyAlignment="1">
      <alignment horizontal="right" vertical="center" readingOrder="1"/>
    </xf>
    <xf numFmtId="49" fontId="24" fillId="2" borderId="10" xfId="0" applyNumberFormat="1" applyFont="1" applyFill="1" applyBorder="1" applyAlignment="1">
      <alignment horizontal="left" vertical="center" readingOrder="1"/>
    </xf>
    <xf numFmtId="166" fontId="24" fillId="2" borderId="10" xfId="0" applyNumberFormat="1" applyFont="1" applyFill="1" applyBorder="1" applyAlignment="1">
      <alignment horizontal="right" vertical="center" readingOrder="1"/>
    </xf>
    <xf numFmtId="0" fontId="0" fillId="0" borderId="1" xfId="0" applyBorder="1" applyAlignment="1">
      <alignment wrapText="1"/>
    </xf>
    <xf numFmtId="49" fontId="13" fillId="2" borderId="1" xfId="0" applyNumberFormat="1" applyFont="1" applyFill="1" applyBorder="1" applyAlignment="1">
      <alignment horizontal="left" vertical="center" wrapText="1" readingOrder="1"/>
    </xf>
    <xf numFmtId="43" fontId="0" fillId="0" borderId="1" xfId="1" applyFont="1" applyBorder="1" applyAlignment="1">
      <alignment wrapText="1"/>
    </xf>
    <xf numFmtId="49" fontId="0" fillId="0" borderId="1" xfId="0" applyNumberFormat="1" applyBorder="1" applyAlignment="1">
      <alignment wrapText="1"/>
    </xf>
    <xf numFmtId="0" fontId="26" fillId="0" borderId="0" xfId="0" applyFont="1"/>
    <xf numFmtId="0" fontId="0" fillId="0" borderId="1" xfId="0" applyBorder="1" applyAlignment="1">
      <alignment horizontal="left"/>
    </xf>
    <xf numFmtId="0" fontId="3" fillId="5" borderId="10"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3" fillId="0" borderId="1" xfId="0" applyFont="1" applyBorder="1" applyAlignment="1">
      <alignment wrapText="1"/>
    </xf>
    <xf numFmtId="49" fontId="24" fillId="5" borderId="10" xfId="0" applyNumberFormat="1" applyFont="1" applyFill="1" applyBorder="1" applyAlignment="1">
      <alignment horizontal="center" vertical="center" wrapText="1" readingOrder="1"/>
    </xf>
    <xf numFmtId="43" fontId="3" fillId="5" borderId="10" xfId="1" applyFont="1" applyFill="1" applyBorder="1" applyAlignment="1">
      <alignment horizontal="center" vertical="center" wrapText="1"/>
    </xf>
    <xf numFmtId="49" fontId="24" fillId="5" borderId="1" xfId="0" applyNumberFormat="1" applyFont="1" applyFill="1" applyBorder="1" applyAlignment="1">
      <alignment horizontal="center" vertical="center" wrapText="1" readingOrder="1"/>
    </xf>
    <xf numFmtId="43" fontId="3" fillId="5" borderId="1" xfId="1" applyFont="1" applyFill="1" applyBorder="1" applyAlignment="1">
      <alignment horizontal="center" vertical="center" wrapText="1"/>
    </xf>
    <xf numFmtId="0" fontId="3" fillId="5" borderId="11" xfId="0" applyFont="1" applyFill="1" applyBorder="1" applyAlignment="1">
      <alignment horizontal="center" vertical="center" wrapText="1"/>
    </xf>
    <xf numFmtId="0" fontId="3" fillId="5" borderId="12" xfId="0" applyFont="1" applyFill="1" applyBorder="1" applyAlignment="1">
      <alignment horizontal="center" vertical="center" wrapText="1"/>
    </xf>
    <xf numFmtId="43" fontId="3" fillId="5" borderId="12" xfId="1" applyFont="1" applyFill="1" applyBorder="1" applyAlignment="1">
      <alignment horizontal="center" vertical="center" wrapText="1"/>
    </xf>
    <xf numFmtId="0" fontId="3" fillId="5" borderId="13" xfId="0" applyFont="1" applyFill="1" applyBorder="1" applyAlignment="1">
      <alignment horizontal="center" vertical="center" wrapText="1"/>
    </xf>
    <xf numFmtId="0" fontId="3" fillId="5" borderId="14" xfId="0" applyFont="1" applyFill="1" applyBorder="1" applyAlignment="1">
      <alignment horizontal="center" vertical="center" wrapText="1"/>
    </xf>
    <xf numFmtId="0" fontId="3" fillId="5" borderId="15" xfId="0" applyFont="1" applyFill="1" applyBorder="1" applyAlignment="1">
      <alignment horizontal="center" vertical="center" wrapText="1"/>
    </xf>
    <xf numFmtId="43" fontId="3" fillId="5" borderId="15" xfId="1" applyFont="1" applyFill="1" applyBorder="1" applyAlignment="1">
      <alignment horizontal="center" vertical="center" wrapText="1"/>
    </xf>
    <xf numFmtId="0" fontId="3" fillId="5" borderId="16" xfId="0" applyFont="1" applyFill="1" applyBorder="1" applyAlignment="1">
      <alignment horizontal="center" vertical="center" wrapText="1"/>
    </xf>
    <xf numFmtId="49" fontId="20" fillId="0" borderId="1" xfId="0" applyNumberFormat="1" applyFont="1" applyBorder="1" applyAlignment="1">
      <alignment horizontal="left" vertical="center" readingOrder="1"/>
    </xf>
    <xf numFmtId="0" fontId="20" fillId="0" borderId="1" xfId="0" applyFont="1" applyBorder="1" applyAlignment="1">
      <alignment horizontal="left"/>
    </xf>
    <xf numFmtId="49" fontId="20" fillId="0" borderId="1" xfId="0" applyNumberFormat="1" applyFont="1" applyBorder="1"/>
    <xf numFmtId="166" fontId="18" fillId="7" borderId="2" xfId="0" applyNumberFormat="1" applyFont="1" applyFill="1" applyBorder="1" applyAlignment="1">
      <alignment horizontal="right" vertical="center" readingOrder="1"/>
    </xf>
    <xf numFmtId="0" fontId="14" fillId="7" borderId="0" xfId="0" applyFont="1" applyFill="1"/>
    <xf numFmtId="49" fontId="18" fillId="7" borderId="2" xfId="0" applyNumberFormat="1" applyFont="1" applyFill="1" applyBorder="1" applyAlignment="1">
      <alignment horizontal="left" vertical="center" readingOrder="1"/>
    </xf>
    <xf numFmtId="0" fontId="3" fillId="0" borderId="0" xfId="0" applyFont="1" applyAlignment="1">
      <alignment horizontal="left" vertical="center"/>
    </xf>
    <xf numFmtId="0" fontId="25" fillId="0" borderId="0" xfId="0" applyFont="1" applyAlignment="1">
      <alignment horizontal="center" vertical="center" wrapText="1"/>
    </xf>
    <xf numFmtId="49" fontId="3" fillId="0" borderId="0" xfId="0" applyNumberFormat="1" applyFont="1"/>
    <xf numFmtId="0" fontId="25" fillId="0" borderId="0" xfId="0" applyFont="1"/>
    <xf numFmtId="4" fontId="3" fillId="0" borderId="0" xfId="1" applyNumberFormat="1" applyFont="1" applyAlignment="1">
      <alignment horizontal="center" vertical="center" wrapText="1"/>
    </xf>
    <xf numFmtId="4" fontId="3" fillId="0" borderId="0" xfId="0" applyNumberFormat="1" applyFont="1" applyAlignment="1">
      <alignment horizontal="center" vertical="center" wrapText="1"/>
    </xf>
    <xf numFmtId="4" fontId="0" fillId="0" borderId="0" xfId="1" applyNumberFormat="1" applyFont="1"/>
    <xf numFmtId="4" fontId="3" fillId="0" borderId="0" xfId="1" applyNumberFormat="1" applyFont="1"/>
    <xf numFmtId="0" fontId="3" fillId="3" borderId="1" xfId="0" applyFont="1" applyFill="1" applyBorder="1" applyAlignment="1">
      <alignment horizontal="center" vertical="center"/>
    </xf>
    <xf numFmtId="0" fontId="25" fillId="3" borderId="1" xfId="0" applyFont="1" applyFill="1" applyBorder="1" applyAlignment="1">
      <alignment horizontal="center" vertical="center"/>
    </xf>
    <xf numFmtId="49" fontId="24" fillId="3" borderId="1" xfId="0" applyNumberFormat="1" applyFont="1" applyFill="1" applyBorder="1" applyAlignment="1">
      <alignment horizontal="center" vertical="center" readingOrder="1"/>
    </xf>
    <xf numFmtId="0" fontId="24" fillId="3" borderId="1" xfId="0" applyFont="1" applyFill="1" applyBorder="1" applyAlignment="1">
      <alignment horizontal="center" vertical="center"/>
    </xf>
    <xf numFmtId="0" fontId="27" fillId="0" borderId="1" xfId="0" applyFont="1" applyBorder="1" applyAlignment="1">
      <alignment horizontal="center" vertical="center" wrapText="1"/>
    </xf>
    <xf numFmtId="0" fontId="28" fillId="0" borderId="1" xfId="0" applyFont="1" applyBorder="1" applyAlignment="1">
      <alignment horizontal="center" vertical="center" wrapText="1"/>
    </xf>
    <xf numFmtId="0" fontId="29" fillId="0" borderId="0" xfId="0" applyFont="1" applyAlignment="1">
      <alignment horizontal="center" vertical="center" wrapText="1"/>
    </xf>
    <xf numFmtId="49" fontId="17" fillId="0" borderId="0" xfId="0" applyNumberFormat="1" applyFont="1" applyAlignment="1">
      <alignment horizontal="left" vertical="center" readingOrder="1"/>
    </xf>
    <xf numFmtId="165" fontId="17" fillId="0" borderId="0" xfId="0" applyNumberFormat="1" applyFont="1" applyAlignment="1">
      <alignment horizontal="left" vertical="center" readingOrder="1"/>
    </xf>
    <xf numFmtId="166" fontId="17" fillId="0" borderId="0" xfId="0" applyNumberFormat="1" applyFont="1" applyAlignment="1">
      <alignment horizontal="right" vertical="center" readingOrder="1"/>
    </xf>
    <xf numFmtId="49" fontId="18" fillId="0" borderId="0" xfId="0" applyNumberFormat="1" applyFont="1" applyAlignment="1">
      <alignment horizontal="left" vertical="center" readingOrder="1"/>
    </xf>
    <xf numFmtId="166" fontId="18" fillId="0" borderId="0" xfId="0" applyNumberFormat="1" applyFont="1" applyAlignment="1">
      <alignment horizontal="right" vertical="center" readingOrder="1"/>
    </xf>
    <xf numFmtId="49" fontId="17" fillId="0" borderId="5" xfId="0" applyNumberFormat="1" applyFont="1" applyBorder="1" applyAlignment="1">
      <alignment horizontal="left" vertical="center" readingOrder="1"/>
    </xf>
    <xf numFmtId="165" fontId="17" fillId="0" borderId="5" xfId="0" applyNumberFormat="1" applyFont="1" applyBorder="1" applyAlignment="1">
      <alignment horizontal="left" vertical="center" readingOrder="1"/>
    </xf>
    <xf numFmtId="166" fontId="17" fillId="0" borderId="5" xfId="0" applyNumberFormat="1" applyFont="1" applyBorder="1" applyAlignment="1">
      <alignment horizontal="right" vertical="center" readingOrder="1"/>
    </xf>
    <xf numFmtId="49" fontId="18" fillId="0" borderId="5" xfId="0" applyNumberFormat="1" applyFont="1" applyBorder="1" applyAlignment="1">
      <alignment horizontal="left" vertical="center" readingOrder="1"/>
    </xf>
    <xf numFmtId="166" fontId="18" fillId="0" borderId="5" xfId="0" applyNumberFormat="1" applyFont="1" applyBorder="1" applyAlignment="1">
      <alignment horizontal="right" vertical="center" readingOrder="1"/>
    </xf>
    <xf numFmtId="49" fontId="23" fillId="0" borderId="2" xfId="0" applyNumberFormat="1" applyFont="1" applyBorder="1" applyAlignment="1">
      <alignment horizontal="left" vertical="center" readingOrder="1"/>
    </xf>
    <xf numFmtId="49" fontId="23" fillId="0" borderId="0" xfId="0" applyNumberFormat="1" applyFont="1"/>
    <xf numFmtId="0" fontId="23" fillId="0" borderId="2" xfId="0" applyFont="1" applyBorder="1" applyAlignment="1">
      <alignment horizontal="right" vertical="center" readingOrder="1"/>
    </xf>
    <xf numFmtId="0" fontId="23" fillId="0" borderId="0" xfId="0" applyFont="1" applyAlignment="1">
      <alignment horizontal="right" vertical="center" readingOrder="1"/>
    </xf>
    <xf numFmtId="0" fontId="17" fillId="0" borderId="0" xfId="0" applyFont="1" applyAlignment="1">
      <alignment horizontal="right" vertical="center" readingOrder="1"/>
    </xf>
    <xf numFmtId="0" fontId="17" fillId="0" borderId="5" xfId="0" applyFont="1" applyBorder="1" applyAlignment="1">
      <alignment horizontal="right" vertical="center" readingOrder="1"/>
    </xf>
    <xf numFmtId="0" fontId="23" fillId="2" borderId="2" xfId="0" applyFont="1" applyFill="1" applyBorder="1" applyAlignment="1">
      <alignment horizontal="right" vertical="center" readingOrder="1"/>
    </xf>
    <xf numFmtId="0" fontId="23" fillId="0" borderId="0" xfId="0" applyFont="1"/>
    <xf numFmtId="0" fontId="8" fillId="3" borderId="0" xfId="0" applyFont="1" applyFill="1" applyAlignment="1">
      <alignment horizontal="center" vertical="center"/>
    </xf>
    <xf numFmtId="43" fontId="20" fillId="0" borderId="0" xfId="1" applyFont="1"/>
    <xf numFmtId="49" fontId="18" fillId="8" borderId="2" xfId="0" applyNumberFormat="1" applyFont="1" applyFill="1" applyBorder="1" applyAlignment="1">
      <alignment horizontal="left" vertical="center" readingOrder="1"/>
    </xf>
    <xf numFmtId="0" fontId="30" fillId="9" borderId="0" xfId="0" applyFont="1" applyFill="1" applyAlignment="1">
      <alignment horizontal="center" vertical="center" wrapText="1"/>
    </xf>
    <xf numFmtId="0" fontId="31" fillId="9" borderId="0" xfId="0" applyFont="1" applyFill="1" applyAlignment="1">
      <alignment horizontal="center" vertical="center" wrapText="1"/>
    </xf>
    <xf numFmtId="0" fontId="30" fillId="6" borderId="0" xfId="0" applyFont="1" applyFill="1" applyAlignment="1">
      <alignment horizontal="center" vertical="center" wrapText="1"/>
    </xf>
    <xf numFmtId="0" fontId="31" fillId="10" borderId="0" xfId="0" applyFont="1" applyFill="1" applyAlignment="1">
      <alignment horizontal="center" vertical="center" wrapText="1"/>
    </xf>
    <xf numFmtId="0" fontId="31" fillId="10" borderId="0" xfId="0" applyFont="1" applyFill="1" applyAlignment="1">
      <alignment horizontal="center" vertical="center"/>
    </xf>
    <xf numFmtId="0" fontId="30" fillId="10" borderId="0" xfId="0" applyFont="1" applyFill="1" applyAlignment="1">
      <alignment horizontal="center" vertical="center" wrapText="1"/>
    </xf>
    <xf numFmtId="0" fontId="0" fillId="0" borderId="0" xfId="0" applyAlignment="1">
      <alignment horizontal="center" vertical="center"/>
    </xf>
    <xf numFmtId="0" fontId="0" fillId="0" borderId="0" xfId="0" applyAlignment="1">
      <alignment vertical="center"/>
    </xf>
    <xf numFmtId="9" fontId="0" fillId="0" borderId="0" xfId="0" applyNumberFormat="1" applyAlignment="1">
      <alignment horizontal="center" vertical="center"/>
    </xf>
    <xf numFmtId="0" fontId="0" fillId="11" borderId="0" xfId="0" applyFill="1" applyAlignment="1">
      <alignment horizontal="center" vertical="center"/>
    </xf>
    <xf numFmtId="0" fontId="0" fillId="11" borderId="0" xfId="0" applyFill="1" applyAlignment="1">
      <alignment vertical="center"/>
    </xf>
    <xf numFmtId="49" fontId="0" fillId="0" borderId="0" xfId="0" applyNumberFormat="1" applyAlignment="1">
      <alignment horizontal="center" vertical="center"/>
    </xf>
    <xf numFmtId="1" fontId="0" fillId="0" borderId="0" xfId="0" applyNumberFormat="1" applyAlignment="1">
      <alignment horizontal="center" vertical="center"/>
    </xf>
    <xf numFmtId="0" fontId="0" fillId="0" borderId="0" xfId="0" applyAlignment="1">
      <alignment horizontal="left" vertical="center"/>
    </xf>
    <xf numFmtId="49" fontId="31" fillId="0" borderId="0" xfId="0" applyNumberFormat="1" applyFont="1" applyAlignment="1">
      <alignment horizontal="center" vertical="center"/>
    </xf>
    <xf numFmtId="0" fontId="31" fillId="0" borderId="0" xfId="0" applyFont="1" applyAlignment="1">
      <alignment horizontal="center" vertical="center"/>
    </xf>
    <xf numFmtId="0" fontId="0" fillId="0" borderId="0" xfId="0" applyAlignment="1">
      <alignment vertical="top"/>
    </xf>
    <xf numFmtId="0" fontId="0" fillId="0" borderId="0" xfId="0" applyAlignment="1">
      <alignment horizontal="left" vertical="top"/>
    </xf>
    <xf numFmtId="0" fontId="33" fillId="0" borderId="0" xfId="0" applyFont="1"/>
    <xf numFmtId="0" fontId="34" fillId="3" borderId="0" xfId="0" applyFont="1" applyFill="1" applyAlignment="1">
      <alignment horizontal="center" vertical="center" wrapText="1"/>
    </xf>
    <xf numFmtId="0" fontId="35" fillId="3" borderId="0" xfId="0" applyFont="1" applyFill="1" applyAlignment="1">
      <alignment horizontal="center" vertical="center" wrapText="1"/>
    </xf>
    <xf numFmtId="166" fontId="35" fillId="3" borderId="0" xfId="0" applyNumberFormat="1" applyFont="1" applyFill="1" applyAlignment="1">
      <alignment horizontal="right" vertical="center" wrapText="1" readingOrder="1"/>
    </xf>
    <xf numFmtId="166" fontId="36" fillId="3" borderId="0" xfId="0" applyNumberFormat="1" applyFont="1" applyFill="1" applyAlignment="1">
      <alignment horizontal="left" vertical="center" readingOrder="1"/>
    </xf>
    <xf numFmtId="0" fontId="0" fillId="13" borderId="0" xfId="0" applyFill="1"/>
    <xf numFmtId="0" fontId="0" fillId="0" borderId="0" xfId="0" applyAlignment="1">
      <alignment horizontal="center"/>
    </xf>
    <xf numFmtId="0" fontId="8" fillId="0" borderId="0" xfId="0" applyFont="1" applyAlignment="1">
      <alignment horizontal="center"/>
    </xf>
    <xf numFmtId="0" fontId="20" fillId="0" borderId="0" xfId="0" applyFont="1" applyAlignment="1">
      <alignment horizontal="center"/>
    </xf>
    <xf numFmtId="0" fontId="0" fillId="0" borderId="0" xfId="0" applyAlignment="1">
      <alignment horizontal="center" vertical="top"/>
    </xf>
    <xf numFmtId="0" fontId="0" fillId="0" borderId="0" xfId="0" applyAlignment="1">
      <alignment vertical="center" wrapText="1"/>
    </xf>
    <xf numFmtId="0" fontId="0" fillId="11" borderId="0" xfId="0" applyFill="1" applyAlignment="1">
      <alignment vertical="center" wrapText="1"/>
    </xf>
    <xf numFmtId="0" fontId="0" fillId="0" borderId="0" xfId="0" applyAlignment="1">
      <alignment horizontal="left" vertical="center" wrapText="1"/>
    </xf>
    <xf numFmtId="0" fontId="0" fillId="0" borderId="0" xfId="0" applyAlignment="1">
      <alignment vertical="top" wrapText="1"/>
    </xf>
    <xf numFmtId="0" fontId="20" fillId="12" borderId="1" xfId="0" applyFont="1" applyFill="1" applyBorder="1"/>
    <xf numFmtId="14" fontId="20" fillId="12" borderId="1" xfId="0" applyNumberFormat="1" applyFont="1" applyFill="1" applyBorder="1"/>
    <xf numFmtId="49" fontId="20" fillId="12" borderId="1" xfId="0" applyNumberFormat="1" applyFont="1" applyFill="1" applyBorder="1"/>
    <xf numFmtId="0" fontId="20" fillId="3" borderId="1" xfId="0" applyFont="1" applyFill="1" applyBorder="1"/>
    <xf numFmtId="0" fontId="0" fillId="3" borderId="1" xfId="0" applyFill="1" applyBorder="1"/>
    <xf numFmtId="43" fontId="0" fillId="12" borderId="1" xfId="1" applyFont="1" applyFill="1" applyBorder="1"/>
    <xf numFmtId="49" fontId="20" fillId="12" borderId="1" xfId="0" applyNumberFormat="1" applyFont="1" applyFill="1" applyBorder="1" applyAlignment="1">
      <alignment horizontal="center"/>
    </xf>
    <xf numFmtId="0" fontId="8" fillId="12" borderId="1" xfId="0" applyFont="1" applyFill="1" applyBorder="1" applyAlignment="1">
      <alignment horizontal="center"/>
    </xf>
    <xf numFmtId="0" fontId="0" fillId="3" borderId="1" xfId="0" applyFill="1" applyBorder="1" applyAlignment="1">
      <alignment horizontal="left"/>
    </xf>
    <xf numFmtId="0" fontId="0" fillId="12" borderId="1" xfId="0" applyFill="1" applyBorder="1"/>
    <xf numFmtId="0" fontId="0" fillId="12" borderId="1" xfId="0" applyFill="1" applyBorder="1" applyAlignment="1">
      <alignment horizontal="left"/>
    </xf>
    <xf numFmtId="0" fontId="20" fillId="0" borderId="1" xfId="0" applyFont="1" applyBorder="1"/>
    <xf numFmtId="14" fontId="20" fillId="0" borderId="1" xfId="0" applyNumberFormat="1" applyFont="1" applyBorder="1"/>
    <xf numFmtId="0" fontId="0" fillId="0" borderId="1" xfId="0" applyBorder="1" applyAlignment="1">
      <alignment horizontal="center"/>
    </xf>
    <xf numFmtId="0" fontId="8" fillId="0" borderId="1" xfId="0" applyFont="1" applyBorder="1" applyAlignment="1">
      <alignment horizontal="center"/>
    </xf>
    <xf numFmtId="43" fontId="20" fillId="0" borderId="1" xfId="1" applyFont="1" applyBorder="1"/>
    <xf numFmtId="0" fontId="20" fillId="0" borderId="1" xfId="0" applyFont="1" applyBorder="1" applyAlignment="1">
      <alignment horizontal="center"/>
    </xf>
    <xf numFmtId="43" fontId="0" fillId="0" borderId="1" xfId="1" applyFont="1" applyBorder="1" applyAlignment="1">
      <alignment horizontal="right"/>
    </xf>
    <xf numFmtId="0" fontId="15" fillId="7" borderId="0" xfId="0" applyFont="1" applyFill="1"/>
    <xf numFmtId="49" fontId="37" fillId="3" borderId="0" xfId="3" applyNumberFormat="1" applyFont="1" applyFill="1" applyAlignment="1">
      <alignment vertical="center" wrapText="1" readingOrder="1"/>
    </xf>
    <xf numFmtId="0" fontId="0" fillId="0" borderId="0" xfId="0" applyAlignment="1">
      <alignment horizontal="left" wrapText="1"/>
    </xf>
    <xf numFmtId="0" fontId="0" fillId="0" borderId="0" xfId="0" applyAlignment="1">
      <alignment horizontal="left" vertical="top" wrapText="1"/>
    </xf>
    <xf numFmtId="2" fontId="0" fillId="0" borderId="0" xfId="0" applyNumberFormat="1" applyAlignment="1">
      <alignment horizontal="left" vertical="center" wrapText="1"/>
    </xf>
    <xf numFmtId="2" fontId="0" fillId="0" borderId="0" xfId="0" applyNumberFormat="1" applyAlignment="1">
      <alignment horizontal="left" wrapText="1"/>
    </xf>
    <xf numFmtId="2" fontId="42" fillId="16" borderId="25" xfId="0" applyNumberFormat="1" applyFont="1" applyFill="1" applyBorder="1" applyAlignment="1">
      <alignment horizontal="right" vertical="top" wrapText="1"/>
    </xf>
    <xf numFmtId="2" fontId="59" fillId="0" borderId="33" xfId="0" applyNumberFormat="1" applyFont="1" applyBorder="1" applyAlignment="1">
      <alignment horizontal="center" vertical="top" wrapText="1"/>
    </xf>
    <xf numFmtId="2" fontId="0" fillId="0" borderId="33" xfId="0" applyNumberFormat="1" applyBorder="1" applyAlignment="1">
      <alignment horizontal="left" vertical="center" wrapText="1"/>
    </xf>
    <xf numFmtId="2" fontId="0" fillId="0" borderId="33" xfId="0" applyNumberFormat="1" applyBorder="1" applyAlignment="1">
      <alignment horizontal="left" vertical="top" wrapText="1"/>
    </xf>
    <xf numFmtId="2" fontId="0" fillId="0" borderId="0" xfId="0" applyNumberFormat="1" applyAlignment="1">
      <alignment horizontal="left" vertical="top"/>
    </xf>
    <xf numFmtId="0" fontId="59" fillId="0" borderId="33" xfId="0" applyFont="1" applyBorder="1" applyAlignment="1">
      <alignment horizontal="center" vertical="top" wrapText="1"/>
    </xf>
    <xf numFmtId="0" fontId="61" fillId="0" borderId="33" xfId="0" applyFont="1" applyBorder="1" applyAlignment="1">
      <alignment horizontal="center" vertical="top" shrinkToFit="1"/>
    </xf>
    <xf numFmtId="0" fontId="61" fillId="0" borderId="33" xfId="0" applyFont="1" applyBorder="1" applyAlignment="1">
      <alignment horizontal="center" vertical="center" shrinkToFit="1"/>
    </xf>
    <xf numFmtId="0" fontId="42" fillId="0" borderId="33" xfId="0" applyFont="1" applyBorder="1" applyAlignment="1">
      <alignment horizontal="center" vertical="top" wrapText="1"/>
    </xf>
    <xf numFmtId="0" fontId="42" fillId="0" borderId="33" xfId="0" applyFont="1" applyBorder="1" applyAlignment="1">
      <alignment horizontal="center" vertical="center" wrapText="1"/>
    </xf>
    <xf numFmtId="167" fontId="0" fillId="0" borderId="33" xfId="1" applyNumberFormat="1" applyFont="1" applyBorder="1" applyAlignment="1">
      <alignment horizontal="center" vertical="center" wrapText="1"/>
    </xf>
    <xf numFmtId="167" fontId="0" fillId="0" borderId="33" xfId="1" applyNumberFormat="1" applyFont="1" applyBorder="1" applyAlignment="1">
      <alignment horizontal="center" vertical="top" wrapText="1"/>
    </xf>
    <xf numFmtId="167" fontId="0" fillId="3" borderId="33" xfId="1" applyNumberFormat="1" applyFont="1" applyFill="1" applyBorder="1" applyAlignment="1">
      <alignment horizontal="center" vertical="center" wrapText="1"/>
    </xf>
    <xf numFmtId="167" fontId="0" fillId="3" borderId="33" xfId="1" applyNumberFormat="1" applyFont="1" applyFill="1" applyBorder="1" applyAlignment="1">
      <alignment horizontal="center" vertical="top" wrapText="1"/>
    </xf>
    <xf numFmtId="167" fontId="0" fillId="3" borderId="33" xfId="1" applyNumberFormat="1" applyFont="1" applyFill="1" applyBorder="1" applyAlignment="1">
      <alignment horizontal="left" vertical="center" wrapText="1"/>
    </xf>
    <xf numFmtId="167" fontId="0" fillId="0" borderId="33" xfId="1" applyNumberFormat="1" applyFont="1" applyBorder="1" applyAlignment="1">
      <alignment horizontal="left" vertical="center" wrapText="1"/>
    </xf>
    <xf numFmtId="167" fontId="0" fillId="3" borderId="33" xfId="1" applyNumberFormat="1" applyFont="1" applyFill="1" applyBorder="1" applyAlignment="1">
      <alignment horizontal="left" vertical="top" wrapText="1"/>
    </xf>
    <xf numFmtId="167" fontId="0" fillId="0" borderId="33" xfId="1" applyNumberFormat="1" applyFont="1" applyBorder="1" applyAlignment="1">
      <alignment horizontal="left" vertical="top" wrapText="1"/>
    </xf>
    <xf numFmtId="167" fontId="3" fillId="0" borderId="33" xfId="1" applyNumberFormat="1" applyFont="1" applyBorder="1" applyAlignment="1">
      <alignment horizontal="left" vertical="top" wrapText="1"/>
    </xf>
    <xf numFmtId="167" fontId="3" fillId="0" borderId="33" xfId="1" applyNumberFormat="1" applyFont="1" applyBorder="1" applyAlignment="1">
      <alignment horizontal="left" vertical="center" wrapText="1"/>
    </xf>
    <xf numFmtId="167" fontId="63" fillId="0" borderId="33" xfId="1" applyNumberFormat="1" applyFont="1" applyBorder="1" applyAlignment="1">
      <alignment horizontal="right" vertical="top" shrinkToFit="1"/>
    </xf>
    <xf numFmtId="167" fontId="63" fillId="0" borderId="33" xfId="1" applyNumberFormat="1" applyFont="1" applyBorder="1" applyAlignment="1">
      <alignment horizontal="right" vertical="center" shrinkToFit="1"/>
    </xf>
    <xf numFmtId="167" fontId="0" fillId="0" borderId="33" xfId="1" applyNumberFormat="1" applyFont="1" applyFill="1" applyBorder="1" applyAlignment="1">
      <alignment horizontal="left" vertical="center" wrapText="1"/>
    </xf>
    <xf numFmtId="0" fontId="8" fillId="17" borderId="34" xfId="0" applyFont="1" applyFill="1" applyBorder="1" applyAlignment="1">
      <alignment wrapText="1"/>
    </xf>
    <xf numFmtId="0" fontId="8" fillId="17" borderId="35" xfId="0" applyFont="1" applyFill="1" applyBorder="1" applyAlignment="1">
      <alignment wrapText="1"/>
    </xf>
    <xf numFmtId="0" fontId="8" fillId="17" borderId="36" xfId="0" applyFont="1" applyFill="1" applyBorder="1" applyAlignment="1">
      <alignment wrapText="1"/>
    </xf>
    <xf numFmtId="0" fontId="8" fillId="17" borderId="37" xfId="0" applyFont="1" applyFill="1" applyBorder="1"/>
    <xf numFmtId="0" fontId="8" fillId="17" borderId="0" xfId="0" applyFont="1" applyFill="1"/>
    <xf numFmtId="43" fontId="8" fillId="17" borderId="0" xfId="1" applyFont="1" applyFill="1" applyBorder="1"/>
    <xf numFmtId="43" fontId="8" fillId="17" borderId="38" xfId="1" applyFont="1" applyFill="1" applyBorder="1"/>
    <xf numFmtId="0" fontId="0" fillId="0" borderId="37" xfId="0" applyBorder="1"/>
    <xf numFmtId="43" fontId="0" fillId="0" borderId="0" xfId="1" applyFont="1" applyBorder="1"/>
    <xf numFmtId="43" fontId="0" fillId="0" borderId="38" xfId="1" applyFont="1" applyBorder="1"/>
    <xf numFmtId="43" fontId="0" fillId="0" borderId="0" xfId="0" applyNumberFormat="1"/>
    <xf numFmtId="49" fontId="11" fillId="0" borderId="0" xfId="0" applyNumberFormat="1" applyFont="1"/>
    <xf numFmtId="0" fontId="3" fillId="19" borderId="0" xfId="0" applyFont="1" applyFill="1"/>
    <xf numFmtId="0" fontId="71" fillId="19" borderId="1" xfId="0" applyFont="1" applyFill="1" applyBorder="1" applyAlignment="1">
      <alignment horizontal="center" vertical="center" wrapText="1"/>
    </xf>
    <xf numFmtId="0" fontId="3" fillId="19" borderId="17" xfId="0" applyFont="1" applyFill="1" applyBorder="1" applyAlignment="1">
      <alignment horizontal="center" vertical="center"/>
    </xf>
    <xf numFmtId="0" fontId="3" fillId="19" borderId="17" xfId="0" applyFont="1" applyFill="1" applyBorder="1" applyAlignment="1">
      <alignment horizontal="left" vertical="center"/>
    </xf>
    <xf numFmtId="0" fontId="72" fillId="0" borderId="0" xfId="3" applyFont="1" applyFill="1"/>
    <xf numFmtId="164" fontId="0" fillId="0" borderId="0" xfId="0" applyNumberFormat="1"/>
    <xf numFmtId="43" fontId="8" fillId="3" borderId="0" xfId="1" applyFont="1" applyFill="1" applyBorder="1"/>
    <xf numFmtId="43" fontId="8" fillId="3" borderId="38" xfId="1" applyFont="1" applyFill="1" applyBorder="1"/>
    <xf numFmtId="167" fontId="0" fillId="0" borderId="0" xfId="0" applyNumberFormat="1" applyAlignment="1">
      <alignment horizontal="left" vertical="top"/>
    </xf>
    <xf numFmtId="0" fontId="8" fillId="3" borderId="37" xfId="0" applyFont="1" applyFill="1" applyBorder="1"/>
    <xf numFmtId="0" fontId="8" fillId="3" borderId="0" xfId="0" applyFont="1" applyFill="1"/>
    <xf numFmtId="43" fontId="0" fillId="0" borderId="0" xfId="1" applyFont="1" applyFill="1" applyBorder="1"/>
    <xf numFmtId="43" fontId="8" fillId="5" borderId="38" xfId="1" applyFont="1" applyFill="1" applyBorder="1"/>
    <xf numFmtId="43" fontId="8" fillId="5" borderId="0" xfId="1" applyFont="1" applyFill="1" applyBorder="1"/>
    <xf numFmtId="0" fontId="8" fillId="5" borderId="37" xfId="0" applyFont="1" applyFill="1" applyBorder="1"/>
    <xf numFmtId="0" fontId="8" fillId="5" borderId="0" xfId="0" applyFont="1" applyFill="1"/>
    <xf numFmtId="43" fontId="0" fillId="0" borderId="0" xfId="1" applyFont="1" applyFill="1" applyBorder="1" applyAlignment="1">
      <alignment wrapText="1"/>
    </xf>
    <xf numFmtId="0" fontId="8" fillId="0" borderId="0" xfId="0" applyFont="1" applyAlignment="1">
      <alignment vertical="center" wrapText="1"/>
    </xf>
    <xf numFmtId="14" fontId="0" fillId="0" borderId="0" xfId="0" applyNumberFormat="1" applyAlignment="1">
      <alignment vertical="center" wrapText="1"/>
    </xf>
    <xf numFmtId="10" fontId="0" fillId="0" borderId="0" xfId="0" applyNumberFormat="1" applyAlignment="1">
      <alignment vertical="center" wrapText="1"/>
    </xf>
    <xf numFmtId="14" fontId="0" fillId="0" borderId="0" xfId="0" applyNumberFormat="1" applyAlignment="1">
      <alignment horizontal="center" vertical="center" wrapText="1"/>
    </xf>
    <xf numFmtId="10" fontId="0" fillId="0" borderId="0" xfId="0" applyNumberFormat="1" applyAlignment="1">
      <alignment horizontal="center" vertical="center" wrapText="1"/>
    </xf>
    <xf numFmtId="43" fontId="0" fillId="0" borderId="0" xfId="1" applyFont="1" applyAlignment="1">
      <alignment horizontal="center" vertical="center" wrapText="1"/>
    </xf>
    <xf numFmtId="4" fontId="0" fillId="0" borderId="0" xfId="0" applyNumberFormat="1" applyAlignment="1">
      <alignment horizontal="center" vertical="center" wrapText="1"/>
    </xf>
    <xf numFmtId="49" fontId="8" fillId="0" borderId="0" xfId="0" applyNumberFormat="1" applyFont="1" applyAlignment="1">
      <alignment vertical="center" wrapText="1"/>
    </xf>
    <xf numFmtId="167" fontId="0" fillId="0" borderId="0" xfId="1" applyNumberFormat="1" applyFont="1" applyAlignment="1">
      <alignment vertical="center" wrapText="1"/>
    </xf>
    <xf numFmtId="167" fontId="0" fillId="0" borderId="0" xfId="1" applyNumberFormat="1" applyFont="1" applyAlignment="1">
      <alignment vertical="center"/>
    </xf>
    <xf numFmtId="0" fontId="21" fillId="0" borderId="0" xfId="3" applyAlignment="1">
      <alignment horizontal="left" vertical="center" indent="1"/>
    </xf>
    <xf numFmtId="0" fontId="1" fillId="0" borderId="0" xfId="6">
      <alignment vertical="center"/>
    </xf>
    <xf numFmtId="0" fontId="3" fillId="0" borderId="0" xfId="6" applyFont="1">
      <alignment vertical="center"/>
    </xf>
    <xf numFmtId="0" fontId="3" fillId="20" borderId="0" xfId="6" applyFont="1" applyFill="1">
      <alignment vertical="center"/>
    </xf>
    <xf numFmtId="0" fontId="1" fillId="0" borderId="0" xfId="6" applyAlignment="1">
      <alignment horizontal="left" vertical="center"/>
    </xf>
    <xf numFmtId="0" fontId="3" fillId="0" borderId="0" xfId="6" applyFont="1" applyAlignment="1">
      <alignment horizontal="left" vertical="center"/>
    </xf>
    <xf numFmtId="0" fontId="1" fillId="0" borderId="0" xfId="6" applyAlignment="1">
      <alignment horizontal="right" vertical="center"/>
    </xf>
    <xf numFmtId="0" fontId="76" fillId="0" borderId="0" xfId="6" applyFont="1">
      <alignment vertical="center"/>
    </xf>
    <xf numFmtId="0" fontId="3" fillId="21" borderId="0" xfId="6" applyFont="1" applyFill="1">
      <alignment vertical="center"/>
    </xf>
    <xf numFmtId="0" fontId="69" fillId="0" borderId="0" xfId="6" applyFont="1" applyAlignment="1">
      <alignment horizontal="left" vertical="center"/>
    </xf>
    <xf numFmtId="0" fontId="1" fillId="20" borderId="0" xfId="6" applyFill="1">
      <alignment vertical="center"/>
    </xf>
    <xf numFmtId="0" fontId="1" fillId="0" borderId="0" xfId="6" quotePrefix="1" applyAlignment="1">
      <alignment horizontal="right" vertical="center"/>
    </xf>
    <xf numFmtId="49" fontId="17" fillId="22" borderId="2" xfId="0" applyNumberFormat="1" applyFont="1" applyFill="1" applyBorder="1" applyAlignment="1">
      <alignment horizontal="left" vertical="center" readingOrder="1"/>
    </xf>
    <xf numFmtId="0" fontId="17" fillId="22" borderId="2" xfId="0" applyFont="1" applyFill="1" applyBorder="1" applyAlignment="1">
      <alignment horizontal="right" vertical="center" readingOrder="1"/>
    </xf>
    <xf numFmtId="165" fontId="17" fillId="22" borderId="2" xfId="0" applyNumberFormat="1" applyFont="1" applyFill="1" applyBorder="1" applyAlignment="1">
      <alignment horizontal="left" vertical="center" readingOrder="1"/>
    </xf>
    <xf numFmtId="166" fontId="17" fillId="22" borderId="2" xfId="0" applyNumberFormat="1" applyFont="1" applyFill="1" applyBorder="1" applyAlignment="1">
      <alignment horizontal="right" vertical="center" readingOrder="1"/>
    </xf>
    <xf numFmtId="49" fontId="18" fillId="22" borderId="2" xfId="0" applyNumberFormat="1" applyFont="1" applyFill="1" applyBorder="1" applyAlignment="1">
      <alignment horizontal="left" vertical="center" readingOrder="1"/>
    </xf>
    <xf numFmtId="166" fontId="18" fillId="22" borderId="2" xfId="0" applyNumberFormat="1" applyFont="1" applyFill="1" applyBorder="1" applyAlignment="1">
      <alignment horizontal="right" vertical="center" readingOrder="1"/>
    </xf>
    <xf numFmtId="49" fontId="79" fillId="2" borderId="2" xfId="0" applyNumberFormat="1" applyFont="1" applyFill="1" applyBorder="1" applyAlignment="1">
      <alignment horizontal="left" vertical="center" readingOrder="1"/>
    </xf>
    <xf numFmtId="49" fontId="79" fillId="7" borderId="2" xfId="0" applyNumberFormat="1" applyFont="1" applyFill="1" applyBorder="1" applyAlignment="1">
      <alignment horizontal="left" vertical="center" readingOrder="1"/>
    </xf>
    <xf numFmtId="49" fontId="16" fillId="2" borderId="2" xfId="0" applyNumberFormat="1" applyFont="1" applyFill="1" applyBorder="1" applyAlignment="1">
      <alignment horizontal="left" vertical="center" readingOrder="1"/>
    </xf>
    <xf numFmtId="49" fontId="79" fillId="0" borderId="2" xfId="0" applyNumberFormat="1" applyFont="1" applyBorder="1" applyAlignment="1">
      <alignment horizontal="left" vertical="center" readingOrder="1"/>
    </xf>
    <xf numFmtId="0" fontId="8" fillId="0" borderId="1" xfId="0" applyFont="1" applyBorder="1" applyAlignment="1">
      <alignment horizontal="left"/>
    </xf>
    <xf numFmtId="0" fontId="8" fillId="0" borderId="0" xfId="0" applyFont="1" applyAlignment="1">
      <alignment horizontal="left"/>
    </xf>
    <xf numFmtId="49" fontId="8" fillId="12" borderId="1" xfId="0" applyNumberFormat="1" applyFont="1" applyFill="1" applyBorder="1"/>
    <xf numFmtId="0" fontId="8" fillId="3" borderId="1" xfId="0" applyFont="1" applyFill="1" applyBorder="1" applyAlignment="1">
      <alignment horizontal="left"/>
    </xf>
    <xf numFmtId="0" fontId="31" fillId="18" borderId="1" xfId="0" applyFont="1" applyFill="1" applyBorder="1" applyAlignment="1">
      <alignment horizontal="center" vertical="center"/>
    </xf>
    <xf numFmtId="0" fontId="0" fillId="0" borderId="1" xfId="0" applyBorder="1" applyAlignment="1">
      <alignment horizontal="center" vertical="center"/>
    </xf>
    <xf numFmtId="0" fontId="80" fillId="19" borderId="17" xfId="0" applyFont="1" applyFill="1" applyBorder="1" applyAlignment="1">
      <alignment horizontal="center" vertical="center" wrapText="1"/>
    </xf>
    <xf numFmtId="10" fontId="71" fillId="19" borderId="1" xfId="2" applyNumberFormat="1" applyFont="1" applyFill="1" applyBorder="1" applyAlignment="1">
      <alignment horizontal="center" vertical="center" wrapText="1"/>
    </xf>
    <xf numFmtId="0" fontId="0" fillId="7" borderId="1" xfId="0" applyFill="1" applyBorder="1" applyAlignment="1">
      <alignment vertical="center" wrapText="1"/>
    </xf>
    <xf numFmtId="0" fontId="0" fillId="7" borderId="12" xfId="0" applyFill="1" applyBorder="1" applyAlignment="1">
      <alignment vertical="center" wrapText="1"/>
    </xf>
    <xf numFmtId="0" fontId="0" fillId="23" borderId="1" xfId="0" applyFill="1" applyBorder="1" applyAlignment="1">
      <alignment vertical="center" wrapText="1"/>
    </xf>
    <xf numFmtId="0" fontId="0" fillId="24" borderId="1" xfId="0" applyFill="1" applyBorder="1" applyAlignment="1">
      <alignment vertical="center" wrapText="1"/>
    </xf>
    <xf numFmtId="0" fontId="0" fillId="23" borderId="1" xfId="0" applyFill="1" applyBorder="1" applyAlignment="1">
      <alignment horizontal="left" vertical="center" wrapText="1"/>
    </xf>
    <xf numFmtId="0" fontId="0" fillId="24" borderId="1" xfId="0" applyFill="1" applyBorder="1" applyAlignment="1">
      <alignment horizontal="left" vertical="center" wrapText="1"/>
    </xf>
    <xf numFmtId="0" fontId="0" fillId="24" borderId="40" xfId="0" applyFill="1" applyBorder="1" applyAlignment="1">
      <alignment horizontal="left" vertical="center" wrapText="1"/>
    </xf>
    <xf numFmtId="0" fontId="0" fillId="7" borderId="1" xfId="0" applyFill="1" applyBorder="1" applyAlignment="1">
      <alignment vertical="center" wrapText="1"/>
    </xf>
    <xf numFmtId="0" fontId="0" fillId="7" borderId="40" xfId="0" applyFill="1" applyBorder="1" applyAlignment="1">
      <alignment vertical="center" wrapText="1"/>
    </xf>
    <xf numFmtId="0" fontId="0" fillId="23" borderId="1" xfId="0" applyFill="1" applyBorder="1" applyAlignment="1">
      <alignment vertical="center" wrapText="1"/>
    </xf>
    <xf numFmtId="0" fontId="0" fillId="23" borderId="40" xfId="0" applyFill="1" applyBorder="1" applyAlignment="1">
      <alignment vertical="center" wrapText="1"/>
    </xf>
    <xf numFmtId="0" fontId="0" fillId="5" borderId="1" xfId="0" applyFill="1" applyBorder="1" applyAlignment="1">
      <alignment vertical="center"/>
    </xf>
    <xf numFmtId="0" fontId="0" fillId="5" borderId="40" xfId="0" applyFill="1" applyBorder="1" applyAlignment="1">
      <alignment vertical="center"/>
    </xf>
    <xf numFmtId="0" fontId="0" fillId="5" borderId="15" xfId="0" applyFill="1" applyBorder="1" applyAlignment="1">
      <alignment vertical="center"/>
    </xf>
    <xf numFmtId="0" fontId="0" fillId="5" borderId="16" xfId="0" applyFill="1" applyBorder="1" applyAlignment="1">
      <alignment vertical="center"/>
    </xf>
    <xf numFmtId="0" fontId="0" fillId="24" borderId="1" xfId="0" applyFill="1" applyBorder="1" applyAlignment="1">
      <alignment vertical="center" wrapText="1"/>
    </xf>
    <xf numFmtId="0" fontId="0" fillId="24" borderId="40" xfId="0" applyFill="1" applyBorder="1" applyAlignment="1">
      <alignment vertical="center" wrapText="1"/>
    </xf>
    <xf numFmtId="0" fontId="8" fillId="24" borderId="1" xfId="0" applyFont="1" applyFill="1" applyBorder="1" applyAlignment="1">
      <alignment vertical="center" wrapText="1"/>
    </xf>
    <xf numFmtId="0" fontId="8" fillId="24" borderId="40" xfId="0" applyFont="1" applyFill="1" applyBorder="1" applyAlignment="1">
      <alignment vertical="center" wrapText="1"/>
    </xf>
    <xf numFmtId="0" fontId="0" fillId="3" borderId="39" xfId="0" applyFill="1" applyBorder="1" applyAlignment="1">
      <alignment vertical="center"/>
    </xf>
    <xf numFmtId="0" fontId="0" fillId="3" borderId="14" xfId="0" applyFill="1" applyBorder="1" applyAlignment="1">
      <alignment vertical="center"/>
    </xf>
    <xf numFmtId="0" fontId="0" fillId="3" borderId="1" xfId="0" applyFill="1" applyBorder="1" applyAlignment="1">
      <alignment vertical="center"/>
    </xf>
    <xf numFmtId="0" fontId="0" fillId="3" borderId="15" xfId="0" applyFill="1" applyBorder="1" applyAlignment="1">
      <alignment vertical="center"/>
    </xf>
    <xf numFmtId="0" fontId="0" fillId="7" borderId="12" xfId="0" applyFill="1" applyBorder="1" applyAlignment="1">
      <alignment vertical="center" wrapText="1"/>
    </xf>
    <xf numFmtId="0" fontId="0" fillId="7" borderId="13" xfId="0" applyFill="1" applyBorder="1" applyAlignment="1">
      <alignment vertical="center" wrapText="1"/>
    </xf>
    <xf numFmtId="0" fontId="0" fillId="8" borderId="11" xfId="0" applyFill="1" applyBorder="1" applyAlignment="1">
      <alignment vertical="center" wrapText="1"/>
    </xf>
    <xf numFmtId="0" fontId="0" fillId="8" borderId="39" xfId="0" applyFill="1" applyBorder="1" applyAlignment="1">
      <alignment vertical="center" wrapText="1"/>
    </xf>
    <xf numFmtId="0" fontId="0" fillId="8" borderId="12" xfId="0" applyFill="1" applyBorder="1" applyAlignment="1">
      <alignment vertical="center" wrapText="1"/>
    </xf>
    <xf numFmtId="0" fontId="0" fillId="8" borderId="1" xfId="0" applyFill="1" applyBorder="1" applyAlignment="1">
      <alignment vertical="center" wrapText="1"/>
    </xf>
    <xf numFmtId="0" fontId="0" fillId="7" borderId="1" xfId="0" applyFill="1" applyBorder="1" applyAlignment="1">
      <alignment horizontal="left" vertical="center" wrapText="1"/>
    </xf>
    <xf numFmtId="49" fontId="13" fillId="3" borderId="0" xfId="0" applyNumberFormat="1" applyFont="1" applyFill="1" applyAlignment="1">
      <alignment horizontal="center" vertical="center" readingOrder="1"/>
    </xf>
    <xf numFmtId="0" fontId="0" fillId="0" borderId="0" xfId="0" applyAlignment="1">
      <alignment horizontal="center" wrapText="1"/>
    </xf>
    <xf numFmtId="0" fontId="8" fillId="3" borderId="0" xfId="0" applyFont="1" applyFill="1" applyAlignment="1">
      <alignment horizontal="center" vertical="center"/>
    </xf>
    <xf numFmtId="0" fontId="75" fillId="0" borderId="0" xfId="0" applyFont="1" applyAlignment="1">
      <alignment horizontal="center" vertical="center" wrapText="1"/>
    </xf>
    <xf numFmtId="166" fontId="18" fillId="3" borderId="5" xfId="0" applyNumberFormat="1" applyFont="1" applyFill="1" applyBorder="1" applyAlignment="1">
      <alignment horizontal="center" vertical="center" wrapText="1" readingOrder="1"/>
    </xf>
    <xf numFmtId="166" fontId="18" fillId="3" borderId="6" xfId="0" applyNumberFormat="1" applyFont="1" applyFill="1" applyBorder="1" applyAlignment="1">
      <alignment horizontal="center" vertical="center" wrapText="1" readingOrder="1"/>
    </xf>
    <xf numFmtId="166" fontId="18" fillId="3" borderId="9" xfId="0" applyNumberFormat="1" applyFont="1" applyFill="1" applyBorder="1" applyAlignment="1">
      <alignment horizontal="center" vertical="center" wrapText="1" readingOrder="1"/>
    </xf>
    <xf numFmtId="49" fontId="24" fillId="3" borderId="1" xfId="0" applyNumberFormat="1" applyFont="1" applyFill="1" applyBorder="1" applyAlignment="1">
      <alignment horizontal="center" vertical="center" readingOrder="1"/>
    </xf>
    <xf numFmtId="0" fontId="3" fillId="3" borderId="1" xfId="0" applyFont="1" applyFill="1" applyBorder="1" applyAlignment="1">
      <alignment horizontal="center" vertical="center"/>
    </xf>
    <xf numFmtId="0" fontId="34" fillId="0" borderId="0" xfId="0" applyFont="1" applyAlignment="1">
      <alignment horizontal="center" vertical="center" wrapText="1"/>
    </xf>
    <xf numFmtId="0" fontId="31" fillId="18" borderId="1" xfId="0" applyFont="1" applyFill="1" applyBorder="1" applyAlignment="1">
      <alignment horizontal="center" vertical="center"/>
    </xf>
    <xf numFmtId="0" fontId="0" fillId="0" borderId="1" xfId="0" applyBorder="1" applyAlignment="1">
      <alignment horizontal="center" vertical="top"/>
    </xf>
    <xf numFmtId="0" fontId="26" fillId="6" borderId="17" xfId="0" applyFont="1" applyFill="1" applyBorder="1" applyAlignment="1">
      <alignment horizontal="center" wrapText="1"/>
    </xf>
    <xf numFmtId="0" fontId="26" fillId="6" borderId="18" xfId="0" applyFont="1" applyFill="1" applyBorder="1" applyAlignment="1">
      <alignment horizontal="center" wrapText="1"/>
    </xf>
    <xf numFmtId="0" fontId="26" fillId="6" borderId="19" xfId="0" applyFont="1" applyFill="1" applyBorder="1" applyAlignment="1">
      <alignment horizontal="center" wrapText="1"/>
    </xf>
    <xf numFmtId="0" fontId="26" fillId="6" borderId="20" xfId="0" applyFont="1" applyFill="1" applyBorder="1" applyAlignment="1">
      <alignment horizontal="center" wrapText="1"/>
    </xf>
    <xf numFmtId="0" fontId="26" fillId="6" borderId="18" xfId="0" applyFont="1" applyFill="1" applyBorder="1" applyAlignment="1">
      <alignment horizontal="center"/>
    </xf>
    <xf numFmtId="0" fontId="26" fillId="6" borderId="19" xfId="0" applyFont="1" applyFill="1" applyBorder="1" applyAlignment="1">
      <alignment horizontal="center"/>
    </xf>
    <xf numFmtId="0" fontId="26" fillId="6" borderId="20" xfId="0" applyFont="1" applyFill="1" applyBorder="1" applyAlignment="1">
      <alignment horizontal="center"/>
    </xf>
    <xf numFmtId="0" fontId="1" fillId="0" borderId="0" xfId="6" applyAlignment="1">
      <alignment horizontal="left" vertical="center" wrapText="1"/>
    </xf>
    <xf numFmtId="0" fontId="0" fillId="0" borderId="0" xfId="0" applyAlignment="1">
      <alignment horizontal="left" vertical="top" wrapText="1" indent="1"/>
    </xf>
    <xf numFmtId="2" fontId="40" fillId="14" borderId="21" xfId="0" applyNumberFormat="1" applyFont="1" applyFill="1" applyBorder="1" applyAlignment="1">
      <alignment horizontal="left" vertical="top" wrapText="1" indent="9"/>
    </xf>
    <xf numFmtId="2" fontId="40" fillId="14" borderId="22" xfId="0" applyNumberFormat="1" applyFont="1" applyFill="1" applyBorder="1" applyAlignment="1">
      <alignment horizontal="left" vertical="top" wrapText="1" indent="9"/>
    </xf>
    <xf numFmtId="2" fontId="40" fillId="14" borderId="23" xfId="0" applyNumberFormat="1" applyFont="1" applyFill="1" applyBorder="1" applyAlignment="1">
      <alignment horizontal="left" vertical="top" wrapText="1" indent="9"/>
    </xf>
    <xf numFmtId="2" fontId="0" fillId="0" borderId="0" xfId="0" applyNumberFormat="1" applyAlignment="1">
      <alignment horizontal="left" vertical="center" wrapText="1"/>
    </xf>
    <xf numFmtId="2" fontId="0" fillId="0" borderId="0" xfId="0" applyNumberFormat="1" applyAlignment="1">
      <alignment horizontal="left" wrapText="1"/>
    </xf>
    <xf numFmtId="2" fontId="42" fillId="0" borderId="24" xfId="0" applyNumberFormat="1" applyFont="1" applyBorder="1" applyAlignment="1">
      <alignment horizontal="left" vertical="top" wrapText="1" indent="2"/>
    </xf>
    <xf numFmtId="2" fontId="42" fillId="0" borderId="25" xfId="0" applyNumberFormat="1" applyFont="1" applyBorder="1" applyAlignment="1">
      <alignment horizontal="left" vertical="top" wrapText="1" indent="2"/>
    </xf>
    <xf numFmtId="2" fontId="43" fillId="0" borderId="26" xfId="0" applyNumberFormat="1" applyFont="1" applyBorder="1" applyAlignment="1">
      <alignment horizontal="left" vertical="top" wrapText="1"/>
    </xf>
    <xf numFmtId="2" fontId="43" fillId="0" borderId="24" xfId="0" applyNumberFormat="1" applyFont="1" applyBorder="1" applyAlignment="1">
      <alignment horizontal="left" vertical="top" wrapText="1"/>
    </xf>
    <xf numFmtId="2" fontId="43" fillId="0" borderId="25" xfId="0" applyNumberFormat="1" applyFont="1" applyBorder="1" applyAlignment="1">
      <alignment horizontal="left" vertical="top" wrapText="1"/>
    </xf>
    <xf numFmtId="2" fontId="44" fillId="15" borderId="26" xfId="0" applyNumberFormat="1" applyFont="1" applyFill="1" applyBorder="1" applyAlignment="1">
      <alignment horizontal="left" vertical="center" wrapText="1" indent="1"/>
    </xf>
    <xf numFmtId="2" fontId="44" fillId="15" borderId="24" xfId="0" applyNumberFormat="1" applyFont="1" applyFill="1" applyBorder="1" applyAlignment="1">
      <alignment horizontal="left" vertical="center" wrapText="1" indent="1"/>
    </xf>
    <xf numFmtId="2" fontId="44" fillId="15" borderId="25" xfId="0" applyNumberFormat="1" applyFont="1" applyFill="1" applyBorder="1" applyAlignment="1">
      <alignment horizontal="left" vertical="center" wrapText="1" indent="1"/>
    </xf>
    <xf numFmtId="2" fontId="46" fillId="0" borderId="26" xfId="0" applyNumberFormat="1" applyFont="1" applyBorder="1" applyAlignment="1">
      <alignment horizontal="left" vertical="top" wrapText="1"/>
    </xf>
    <xf numFmtId="2" fontId="46" fillId="0" borderId="24" xfId="0" applyNumberFormat="1" applyFont="1" applyBorder="1" applyAlignment="1">
      <alignment horizontal="left" vertical="top" wrapText="1"/>
    </xf>
    <xf numFmtId="2" fontId="0" fillId="0" borderId="27" xfId="0" applyNumberFormat="1" applyBorder="1" applyAlignment="1">
      <alignment horizontal="left" vertical="center" wrapText="1"/>
    </xf>
    <xf numFmtId="2" fontId="0" fillId="0" borderId="28" xfId="0" applyNumberFormat="1" applyBorder="1" applyAlignment="1">
      <alignment horizontal="left" vertical="center" wrapText="1"/>
    </xf>
    <xf numFmtId="2" fontId="0" fillId="0" borderId="29" xfId="0" applyNumberFormat="1" applyBorder="1" applyAlignment="1">
      <alignment horizontal="left" vertical="center" wrapText="1"/>
    </xf>
    <xf numFmtId="0" fontId="47" fillId="0" borderId="0" xfId="0" applyFont="1" applyAlignment="1">
      <alignment horizontal="left" vertical="top" wrapText="1"/>
    </xf>
    <xf numFmtId="2" fontId="48" fillId="0" borderId="30" xfId="0" applyNumberFormat="1" applyFont="1" applyBorder="1" applyAlignment="1">
      <alignment horizontal="left" vertical="top" wrapText="1" indent="2"/>
    </xf>
    <xf numFmtId="2" fontId="48" fillId="0" borderId="31" xfId="0" applyNumberFormat="1" applyFont="1" applyBorder="1" applyAlignment="1">
      <alignment horizontal="left" vertical="top" wrapText="1" indent="2"/>
    </xf>
    <xf numFmtId="2" fontId="48" fillId="0" borderId="0" xfId="0" applyNumberFormat="1" applyFont="1" applyAlignment="1">
      <alignment horizontal="left" vertical="top" wrapText="1" indent="2"/>
    </xf>
    <xf numFmtId="2" fontId="48" fillId="0" borderId="27" xfId="0" applyNumberFormat="1" applyFont="1" applyBorder="1" applyAlignment="1">
      <alignment horizontal="left" vertical="top" wrapText="1" indent="2"/>
    </xf>
    <xf numFmtId="0" fontId="42" fillId="0" borderId="0" xfId="0" applyFont="1" applyAlignment="1">
      <alignment horizontal="left" vertical="top" wrapText="1"/>
    </xf>
    <xf numFmtId="2" fontId="47" fillId="0" borderId="30" xfId="0" applyNumberFormat="1" applyFont="1" applyBorder="1" applyAlignment="1">
      <alignment horizontal="left" vertical="top" wrapText="1"/>
    </xf>
    <xf numFmtId="2" fontId="0" fillId="0" borderId="30" xfId="0" applyNumberFormat="1" applyBorder="1" applyAlignment="1">
      <alignment horizontal="left" vertical="center" wrapText="1"/>
    </xf>
    <xf numFmtId="2" fontId="46" fillId="0" borderId="28" xfId="0" applyNumberFormat="1" applyFont="1" applyBorder="1" applyAlignment="1">
      <alignment horizontal="left" vertical="top" wrapText="1"/>
    </xf>
    <xf numFmtId="2" fontId="46" fillId="0" borderId="0" xfId="0" applyNumberFormat="1" applyFont="1" applyAlignment="1">
      <alignment horizontal="left" vertical="top" wrapText="1" indent="6"/>
    </xf>
    <xf numFmtId="2" fontId="46" fillId="0" borderId="27" xfId="0" applyNumberFormat="1" applyFont="1" applyBorder="1" applyAlignment="1">
      <alignment horizontal="left" vertical="top" wrapText="1" indent="6"/>
    </xf>
    <xf numFmtId="0" fontId="0" fillId="0" borderId="0" xfId="0" applyAlignment="1">
      <alignment horizontal="left" vertical="center" wrapText="1"/>
    </xf>
    <xf numFmtId="2" fontId="68" fillId="0" borderId="24" xfId="0" applyNumberFormat="1" applyFont="1" applyBorder="1" applyAlignment="1">
      <alignment horizontal="left" vertical="top" wrapText="1"/>
    </xf>
    <xf numFmtId="2" fontId="0" fillId="0" borderId="25" xfId="0" applyNumberFormat="1" applyBorder="1" applyAlignment="1">
      <alignment horizontal="left" vertical="top" wrapText="1"/>
    </xf>
    <xf numFmtId="2" fontId="53" fillId="0" borderId="26" xfId="0" applyNumberFormat="1" applyFont="1" applyBorder="1" applyAlignment="1">
      <alignment horizontal="left" vertical="top" wrapText="1" indent="1"/>
    </xf>
    <xf numFmtId="2" fontId="53" fillId="0" borderId="24" xfId="0" applyNumberFormat="1" applyFont="1" applyBorder="1" applyAlignment="1">
      <alignment horizontal="left" vertical="top" wrapText="1" indent="1"/>
    </xf>
    <xf numFmtId="2" fontId="53" fillId="0" borderId="25" xfId="0" applyNumberFormat="1" applyFont="1" applyBorder="1" applyAlignment="1">
      <alignment horizontal="left" vertical="top" wrapText="1" indent="1"/>
    </xf>
    <xf numFmtId="2" fontId="69" fillId="0" borderId="26" xfId="0" applyNumberFormat="1" applyFont="1" applyBorder="1" applyAlignment="1">
      <alignment horizontal="left" vertical="top" wrapText="1"/>
    </xf>
    <xf numFmtId="2" fontId="0" fillId="0" borderId="24" xfId="0" applyNumberFormat="1" applyBorder="1" applyAlignment="1">
      <alignment horizontal="left" vertical="top" wrapText="1"/>
    </xf>
    <xf numFmtId="2" fontId="0" fillId="0" borderId="30" xfId="0" applyNumberFormat="1" applyBorder="1" applyAlignment="1">
      <alignment horizontal="left" vertical="top" wrapText="1"/>
    </xf>
    <xf numFmtId="2" fontId="0" fillId="0" borderId="31" xfId="0" applyNumberFormat="1" applyBorder="1" applyAlignment="1">
      <alignment horizontal="left" vertical="top" wrapText="1"/>
    </xf>
    <xf numFmtId="2" fontId="0" fillId="0" borderId="32" xfId="0" applyNumberFormat="1" applyBorder="1" applyAlignment="1">
      <alignment horizontal="left" vertical="top" wrapText="1"/>
    </xf>
    <xf numFmtId="2" fontId="46" fillId="0" borderId="30" xfId="0" applyNumberFormat="1" applyFont="1" applyBorder="1" applyAlignment="1">
      <alignment horizontal="left" vertical="top" wrapText="1"/>
    </xf>
    <xf numFmtId="2" fontId="46" fillId="0" borderId="0" xfId="0" applyNumberFormat="1" applyFont="1" applyAlignment="1">
      <alignment horizontal="left" vertical="top" wrapText="1" indent="2"/>
    </xf>
    <xf numFmtId="2" fontId="53" fillId="0" borderId="0" xfId="0" applyNumberFormat="1" applyFont="1" applyAlignment="1">
      <alignment horizontal="left" vertical="top" wrapText="1"/>
    </xf>
    <xf numFmtId="2" fontId="0" fillId="0" borderId="24" xfId="0" applyNumberFormat="1" applyBorder="1" applyAlignment="1">
      <alignment horizontal="left" vertical="center" wrapText="1"/>
    </xf>
    <xf numFmtId="2" fontId="46" fillId="0" borderId="0" xfId="0" applyNumberFormat="1" applyFont="1" applyAlignment="1">
      <alignment horizontal="left" vertical="top" wrapText="1" indent="13"/>
    </xf>
    <xf numFmtId="2" fontId="46" fillId="0" borderId="27" xfId="0" applyNumberFormat="1" applyFont="1" applyBorder="1" applyAlignment="1">
      <alignment horizontal="left" vertical="top" wrapText="1" indent="13"/>
    </xf>
    <xf numFmtId="2" fontId="46" fillId="0" borderId="25" xfId="0" applyNumberFormat="1" applyFont="1" applyBorder="1" applyAlignment="1">
      <alignment horizontal="left" vertical="top" wrapText="1"/>
    </xf>
    <xf numFmtId="2" fontId="46" fillId="0" borderId="32" xfId="0" applyNumberFormat="1" applyFont="1" applyBorder="1" applyAlignment="1">
      <alignment horizontal="left" vertical="top" wrapText="1"/>
    </xf>
    <xf numFmtId="0" fontId="44" fillId="0" borderId="0" xfId="0" applyFont="1" applyAlignment="1">
      <alignment horizontal="left" vertical="center" wrapText="1"/>
    </xf>
    <xf numFmtId="2" fontId="58" fillId="16" borderId="26" xfId="0" applyNumberFormat="1" applyFont="1" applyFill="1" applyBorder="1" applyAlignment="1">
      <alignment horizontal="left" vertical="top" wrapText="1"/>
    </xf>
    <xf numFmtId="2" fontId="58" fillId="16" borderId="24" xfId="0" applyNumberFormat="1" applyFont="1" applyFill="1" applyBorder="1" applyAlignment="1">
      <alignment horizontal="left" vertical="top" wrapText="1"/>
    </xf>
    <xf numFmtId="2" fontId="59" fillId="0" borderId="26" xfId="0" applyNumberFormat="1" applyFont="1" applyBorder="1" applyAlignment="1">
      <alignment horizontal="center" vertical="top" wrapText="1"/>
    </xf>
    <xf numFmtId="2" fontId="59" fillId="0" borderId="24" xfId="0" applyNumberFormat="1" applyFont="1" applyBorder="1" applyAlignment="1">
      <alignment horizontal="center" vertical="top" wrapText="1"/>
    </xf>
    <xf numFmtId="2" fontId="59" fillId="0" borderId="25" xfId="0" applyNumberFormat="1" applyFont="1" applyBorder="1" applyAlignment="1">
      <alignment horizontal="center" vertical="top" wrapText="1"/>
    </xf>
    <xf numFmtId="2" fontId="0" fillId="0" borderId="25" xfId="0" applyNumberFormat="1" applyBorder="1" applyAlignment="1">
      <alignment horizontal="left" vertical="center" wrapText="1"/>
    </xf>
    <xf numFmtId="2" fontId="42" fillId="0" borderId="26" xfId="0" applyNumberFormat="1" applyFont="1" applyBorder="1" applyAlignment="1">
      <alignment horizontal="left" vertical="top" wrapText="1"/>
    </xf>
    <xf numFmtId="2" fontId="42" fillId="0" borderId="24" xfId="0" applyNumberFormat="1" applyFont="1" applyBorder="1" applyAlignment="1">
      <alignment horizontal="left" vertical="top" wrapText="1"/>
    </xf>
    <xf numFmtId="2" fontId="42" fillId="0" borderId="25" xfId="0" applyNumberFormat="1" applyFont="1" applyBorder="1" applyAlignment="1">
      <alignment horizontal="left" vertical="top" wrapText="1"/>
    </xf>
    <xf numFmtId="167" fontId="0" fillId="3" borderId="26" xfId="1" applyNumberFormat="1" applyFont="1" applyFill="1" applyBorder="1" applyAlignment="1">
      <alignment horizontal="center" vertical="center" wrapText="1"/>
    </xf>
    <xf numFmtId="167" fontId="0" fillId="3" borderId="24" xfId="1" applyNumberFormat="1" applyFont="1" applyFill="1" applyBorder="1" applyAlignment="1">
      <alignment horizontal="center" vertical="center" wrapText="1"/>
    </xf>
    <xf numFmtId="167" fontId="0" fillId="3" borderId="25" xfId="1" applyNumberFormat="1" applyFont="1" applyFill="1" applyBorder="1" applyAlignment="1">
      <alignment horizontal="center" vertical="center" wrapText="1"/>
    </xf>
    <xf numFmtId="2" fontId="60" fillId="0" borderId="26" xfId="0" applyNumberFormat="1" applyFont="1" applyBorder="1" applyAlignment="1">
      <alignment horizontal="left" vertical="top" wrapText="1"/>
    </xf>
    <xf numFmtId="2" fontId="60" fillId="0" borderId="24" xfId="0" applyNumberFormat="1" applyFont="1" applyBorder="1" applyAlignment="1">
      <alignment horizontal="left" vertical="top" wrapText="1"/>
    </xf>
    <xf numFmtId="2" fontId="60" fillId="0" borderId="25" xfId="0" applyNumberFormat="1" applyFont="1" applyBorder="1" applyAlignment="1">
      <alignment horizontal="left" vertical="top" wrapText="1"/>
    </xf>
    <xf numFmtId="167" fontId="0" fillId="3" borderId="26" xfId="1" applyNumberFormat="1" applyFont="1" applyFill="1" applyBorder="1" applyAlignment="1">
      <alignment horizontal="center" vertical="top" wrapText="1"/>
    </xf>
    <xf numFmtId="167" fontId="0" fillId="3" borderId="24" xfId="1" applyNumberFormat="1" applyFont="1" applyFill="1" applyBorder="1" applyAlignment="1">
      <alignment horizontal="center" vertical="top" wrapText="1"/>
    </xf>
    <xf numFmtId="167" fontId="0" fillId="3" borderId="25" xfId="1" applyNumberFormat="1" applyFont="1" applyFill="1" applyBorder="1" applyAlignment="1">
      <alignment horizontal="center" vertical="top" wrapText="1"/>
    </xf>
    <xf numFmtId="167" fontId="0" fillId="3" borderId="26" xfId="1" applyNumberFormat="1" applyFont="1" applyFill="1" applyBorder="1" applyAlignment="1">
      <alignment horizontal="left" vertical="center" wrapText="1"/>
    </xf>
    <xf numFmtId="167" fontId="0" fillId="3" borderId="24" xfId="1" applyNumberFormat="1" applyFont="1" applyFill="1" applyBorder="1" applyAlignment="1">
      <alignment horizontal="left" vertical="center" wrapText="1"/>
    </xf>
    <xf numFmtId="167" fontId="0" fillId="3" borderId="25" xfId="1" applyNumberFormat="1" applyFont="1" applyFill="1" applyBorder="1" applyAlignment="1">
      <alignment horizontal="left" vertical="center" wrapText="1"/>
    </xf>
    <xf numFmtId="2" fontId="42" fillId="0" borderId="26" xfId="0" applyNumberFormat="1" applyFont="1" applyBorder="1" applyAlignment="1">
      <alignment horizontal="left" vertical="center" wrapText="1"/>
    </xf>
    <xf numFmtId="2" fontId="42" fillId="0" borderId="24" xfId="0" applyNumberFormat="1" applyFont="1" applyBorder="1" applyAlignment="1">
      <alignment horizontal="left" vertical="center" wrapText="1"/>
    </xf>
    <xf numFmtId="2" fontId="42" fillId="0" borderId="25" xfId="0" applyNumberFormat="1" applyFont="1" applyBorder="1" applyAlignment="1">
      <alignment horizontal="left" vertical="center" wrapText="1"/>
    </xf>
    <xf numFmtId="2" fontId="0" fillId="0" borderId="26" xfId="0" applyNumberFormat="1" applyBorder="1" applyAlignment="1">
      <alignment horizontal="left" vertical="top" wrapText="1"/>
    </xf>
    <xf numFmtId="167" fontId="0" fillId="3" borderId="26" xfId="1" applyNumberFormat="1" applyFont="1" applyFill="1" applyBorder="1" applyAlignment="1">
      <alignment horizontal="left" vertical="top" wrapText="1"/>
    </xf>
    <xf numFmtId="167" fontId="0" fillId="3" borderId="24" xfId="1" applyNumberFormat="1" applyFont="1" applyFill="1" applyBorder="1" applyAlignment="1">
      <alignment horizontal="left" vertical="top" wrapText="1"/>
    </xf>
    <xf numFmtId="167" fontId="0" fillId="3" borderId="25" xfId="1" applyNumberFormat="1" applyFont="1" applyFill="1" applyBorder="1" applyAlignment="1">
      <alignment horizontal="left" vertical="top" wrapText="1"/>
    </xf>
    <xf numFmtId="167" fontId="0" fillId="0" borderId="26" xfId="1" applyNumberFormat="1" applyFont="1" applyBorder="1" applyAlignment="1">
      <alignment horizontal="left" vertical="center" wrapText="1"/>
    </xf>
    <xf numFmtId="167" fontId="0" fillId="0" borderId="24" xfId="1" applyNumberFormat="1" applyFont="1" applyBorder="1" applyAlignment="1">
      <alignment horizontal="left" vertical="center" wrapText="1"/>
    </xf>
    <xf numFmtId="167" fontId="0" fillId="0" borderId="25" xfId="1" applyNumberFormat="1" applyFont="1" applyBorder="1" applyAlignment="1">
      <alignment horizontal="left" vertical="center" wrapText="1"/>
    </xf>
    <xf numFmtId="167" fontId="0" fillId="0" borderId="26" xfId="1" applyNumberFormat="1" applyFont="1" applyBorder="1" applyAlignment="1">
      <alignment horizontal="left" vertical="top" wrapText="1"/>
    </xf>
    <xf numFmtId="167" fontId="0" fillId="0" borderId="24" xfId="1" applyNumberFormat="1" applyFont="1" applyBorder="1" applyAlignment="1">
      <alignment horizontal="left" vertical="top" wrapText="1"/>
    </xf>
    <xf numFmtId="167" fontId="0" fillId="0" borderId="25" xfId="1" applyNumberFormat="1" applyFont="1" applyBorder="1" applyAlignment="1">
      <alignment horizontal="left" vertical="top" wrapText="1"/>
    </xf>
    <xf numFmtId="167" fontId="3" fillId="0" borderId="26" xfId="1" applyNumberFormat="1" applyFont="1" applyBorder="1" applyAlignment="1">
      <alignment horizontal="left" vertical="top" wrapText="1"/>
    </xf>
    <xf numFmtId="167" fontId="3" fillId="0" borderId="24" xfId="1" applyNumberFormat="1" applyFont="1" applyBorder="1" applyAlignment="1">
      <alignment horizontal="left" vertical="top" wrapText="1"/>
    </xf>
    <xf numFmtId="167" fontId="3" fillId="0" borderId="25" xfId="1" applyNumberFormat="1" applyFont="1" applyBorder="1" applyAlignment="1">
      <alignment horizontal="left" vertical="top" wrapText="1"/>
    </xf>
    <xf numFmtId="2" fontId="0" fillId="16" borderId="26" xfId="0" applyNumberFormat="1" applyFill="1" applyBorder="1" applyAlignment="1">
      <alignment horizontal="left" vertical="top" wrapText="1"/>
    </xf>
    <xf numFmtId="2" fontId="0" fillId="16" borderId="24" xfId="0" applyNumberFormat="1" applyFill="1" applyBorder="1" applyAlignment="1">
      <alignment horizontal="left" vertical="top" wrapText="1"/>
    </xf>
    <xf numFmtId="2" fontId="0" fillId="16" borderId="25" xfId="0" applyNumberFormat="1" applyFill="1" applyBorder="1" applyAlignment="1">
      <alignment horizontal="left" vertical="top" wrapText="1"/>
    </xf>
    <xf numFmtId="167" fontId="0" fillId="0" borderId="26" xfId="1" applyNumberFormat="1" applyFont="1" applyFill="1" applyBorder="1" applyAlignment="1">
      <alignment horizontal="left" vertical="center" wrapText="1"/>
    </xf>
    <xf numFmtId="167" fontId="0" fillId="0" borderId="24" xfId="1" applyNumberFormat="1" applyFont="1" applyFill="1" applyBorder="1" applyAlignment="1">
      <alignment horizontal="left" vertical="center" wrapText="1"/>
    </xf>
    <xf numFmtId="167" fontId="0" fillId="0" borderId="25" xfId="1" applyNumberFormat="1" applyFont="1" applyFill="1" applyBorder="1" applyAlignment="1">
      <alignment horizontal="left" vertical="center" wrapText="1"/>
    </xf>
    <xf numFmtId="2" fontId="0" fillId="0" borderId="26" xfId="0" applyNumberFormat="1" applyBorder="1" applyAlignment="1">
      <alignment horizontal="left" vertical="center" wrapText="1"/>
    </xf>
    <xf numFmtId="167" fontId="3" fillId="0" borderId="26" xfId="1" applyNumberFormat="1" applyFont="1" applyBorder="1" applyAlignment="1">
      <alignment horizontal="left" vertical="center" wrapText="1"/>
    </xf>
    <xf numFmtId="167" fontId="3" fillId="0" borderId="24" xfId="1" applyNumberFormat="1" applyFont="1" applyBorder="1" applyAlignment="1">
      <alignment horizontal="left" vertical="center" wrapText="1"/>
    </xf>
    <xf numFmtId="167" fontId="3" fillId="0" borderId="25" xfId="1" applyNumberFormat="1" applyFont="1" applyBorder="1" applyAlignment="1">
      <alignment horizontal="left" vertical="center" wrapText="1"/>
    </xf>
    <xf numFmtId="2" fontId="59" fillId="0" borderId="26" xfId="0" applyNumberFormat="1" applyFont="1" applyBorder="1" applyAlignment="1">
      <alignment horizontal="left" vertical="top" wrapText="1" indent="6"/>
    </xf>
    <xf numFmtId="2" fontId="59" fillId="0" borderId="24" xfId="0" applyNumberFormat="1" applyFont="1" applyBorder="1" applyAlignment="1">
      <alignment horizontal="left" vertical="top" wrapText="1" indent="6"/>
    </xf>
    <xf numFmtId="2" fontId="59" fillId="0" borderId="25" xfId="0" applyNumberFormat="1" applyFont="1" applyBorder="1" applyAlignment="1">
      <alignment horizontal="left" vertical="top" wrapText="1" indent="6"/>
    </xf>
    <xf numFmtId="2" fontId="59" fillId="0" borderId="26" xfId="0" applyNumberFormat="1" applyFont="1" applyBorder="1" applyAlignment="1">
      <alignment horizontal="left" vertical="top" wrapText="1" indent="7"/>
    </xf>
    <xf numFmtId="2" fontId="59" fillId="0" borderId="24" xfId="0" applyNumberFormat="1" applyFont="1" applyBorder="1" applyAlignment="1">
      <alignment horizontal="left" vertical="top" wrapText="1" indent="7"/>
    </xf>
    <xf numFmtId="2" fontId="59" fillId="0" borderId="25" xfId="0" applyNumberFormat="1" applyFont="1" applyBorder="1" applyAlignment="1">
      <alignment horizontal="left" vertical="top" wrapText="1" indent="7"/>
    </xf>
    <xf numFmtId="2" fontId="44" fillId="0" borderId="26" xfId="0" applyNumberFormat="1" applyFont="1" applyBorder="1" applyAlignment="1">
      <alignment horizontal="left" vertical="top" wrapText="1"/>
    </xf>
    <xf numFmtId="2" fontId="44" fillId="0" borderId="24" xfId="0" applyNumberFormat="1" applyFont="1" applyBorder="1" applyAlignment="1">
      <alignment horizontal="left" vertical="top" wrapText="1"/>
    </xf>
    <xf numFmtId="2" fontId="44" fillId="0" borderId="25" xfId="0" applyNumberFormat="1" applyFont="1" applyBorder="1" applyAlignment="1">
      <alignment horizontal="left" vertical="top" wrapText="1"/>
    </xf>
    <xf numFmtId="2" fontId="59" fillId="0" borderId="26" xfId="0" applyNumberFormat="1" applyFont="1" applyBorder="1" applyAlignment="1">
      <alignment horizontal="left" vertical="top" wrapText="1" indent="5"/>
    </xf>
    <xf numFmtId="2" fontId="59" fillId="0" borderId="24" xfId="0" applyNumberFormat="1" applyFont="1" applyBorder="1" applyAlignment="1">
      <alignment horizontal="left" vertical="top" wrapText="1" indent="5"/>
    </xf>
    <xf numFmtId="2" fontId="59" fillId="0" borderId="25" xfId="0" applyNumberFormat="1" applyFont="1" applyBorder="1" applyAlignment="1">
      <alignment horizontal="left" vertical="top" wrapText="1" indent="5"/>
    </xf>
    <xf numFmtId="2" fontId="40" fillId="0" borderId="26" xfId="0" applyNumberFormat="1" applyFont="1" applyBorder="1" applyAlignment="1">
      <alignment horizontal="left" vertical="top" wrapText="1"/>
    </xf>
    <xf numFmtId="2" fontId="40" fillId="0" borderId="24" xfId="0" applyNumberFormat="1" applyFont="1" applyBorder="1" applyAlignment="1">
      <alignment horizontal="left" vertical="top" wrapText="1"/>
    </xf>
    <xf numFmtId="2" fontId="40" fillId="0" borderId="25" xfId="0" applyNumberFormat="1" applyFont="1" applyBorder="1" applyAlignment="1">
      <alignment horizontal="left" vertical="top" wrapText="1"/>
    </xf>
    <xf numFmtId="0" fontId="44" fillId="0" borderId="0" xfId="0" applyFont="1" applyAlignment="1">
      <alignment horizontal="left" vertical="top" wrapText="1"/>
    </xf>
    <xf numFmtId="0" fontId="66" fillId="0" borderId="0" xfId="0" applyFont="1" applyAlignment="1">
      <alignment horizontal="left" vertical="center" wrapText="1"/>
    </xf>
    <xf numFmtId="0" fontId="0" fillId="0" borderId="0" xfId="0" applyAlignment="1">
      <alignment horizontal="left" vertical="top" wrapText="1"/>
    </xf>
  </cellXfs>
  <cellStyles count="8">
    <cellStyle name="Comma" xfId="1" builtinId="3"/>
    <cellStyle name="Hyperlink" xfId="3" builtinId="8"/>
    <cellStyle name="Normal" xfId="0" builtinId="0"/>
    <cellStyle name="Normal 2" xfId="5" xr:uid="{8D40A27B-C77F-42CC-B29B-408E813C4B36}"/>
    <cellStyle name="Normal 2 2" xfId="7" xr:uid="{BB43649E-9A79-4780-BBC4-6F5679811AAC}"/>
    <cellStyle name="Normal 3" xfId="6" xr:uid="{F2815B27-3DC7-4D42-B1BF-198AC85E236E}"/>
    <cellStyle name="Normal 4" xfId="4" xr:uid="{4E4F1577-23B3-44FE-9461-F42C014CE847}"/>
    <cellStyle name="Percent" xfId="2" builtinId="5"/>
  </cellStyles>
  <dxfs count="163">
    <dxf>
      <alignment textRotation="0" wrapText="0" indent="0" justifyLastLine="0" shrinkToFit="0" readingOrder="0"/>
    </dxf>
    <dxf>
      <alignment horizontal="general" vertical="top"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horizontal="center"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1"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horizontal="left" vertical="top" textRotation="0" wrapText="0" indent="0" justifyLastLine="0" shrinkToFit="0" readingOrder="0"/>
    </dxf>
    <dxf>
      <alignment textRotation="0" wrapText="0" indent="0" justifyLastLine="0" shrinkToFit="0" readingOrder="0"/>
    </dxf>
    <dxf>
      <font>
        <b/>
        <i val="0"/>
        <strike val="0"/>
        <condense val="0"/>
        <extend val="0"/>
        <outline val="0"/>
        <shadow val="0"/>
        <u val="none"/>
        <vertAlign val="baseline"/>
        <sz val="11"/>
        <color rgb="FF000000"/>
        <name val="Calibri"/>
        <charset val="134"/>
        <scheme val="none"/>
      </font>
      <fill>
        <patternFill patternType="solid">
          <fgColor rgb="FFFFD966"/>
          <bgColor theme="4" tint="0.59999389629810485"/>
        </patternFill>
      </fill>
      <alignment horizontal="center" vertical="center" textRotation="0" wrapText="1" indent="0" justifyLastLine="0" shrinkToFit="0" readingOrder="0"/>
    </dxf>
    <dxf>
      <font>
        <strike val="0"/>
        <outline val="0"/>
        <shadow val="0"/>
        <u val="none"/>
        <vertAlign val="baseline"/>
        <sz val="11"/>
        <name val="Calibri"/>
        <family val="2"/>
        <scheme val="minor"/>
      </font>
      <numFmt numFmtId="4" formatCode="#,##0.00"/>
    </dxf>
    <dxf>
      <font>
        <strike val="0"/>
        <outline val="0"/>
        <shadow val="0"/>
        <u val="none"/>
        <vertAlign val="baseline"/>
        <sz val="11"/>
        <name val="Calibri"/>
        <family val="2"/>
        <scheme val="minor"/>
      </font>
      <numFmt numFmtId="4" formatCode="#,##0.00"/>
    </dxf>
    <dxf>
      <font>
        <strike val="0"/>
        <outline val="0"/>
        <shadow val="0"/>
        <u val="none"/>
        <vertAlign val="baseline"/>
        <sz val="11"/>
        <name val="Calibri"/>
        <family val="2"/>
        <scheme val="minor"/>
      </font>
      <numFmt numFmtId="4" formatCode="#,##0.0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b val="0"/>
        <i val="0"/>
        <strike val="0"/>
        <condense val="0"/>
        <extend val="0"/>
        <outline val="0"/>
        <shadow val="0"/>
        <u val="none"/>
        <vertAlign val="baseline"/>
        <sz val="11"/>
        <color theme="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alignment horizontal="center" vertical="center" textRotation="0" wrapText="1" indent="0" justifyLastLine="0" shrinkToFit="0" readingOrder="0"/>
    </dxf>
    <dxf>
      <font>
        <b val="0"/>
        <i/>
        <strike val="0"/>
        <condense val="0"/>
        <extend val="0"/>
        <outline val="0"/>
        <shadow val="0"/>
        <u val="none"/>
        <vertAlign val="baseline"/>
        <sz val="11"/>
        <color rgb="FFFF0000"/>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b val="0"/>
        <i/>
        <strike val="0"/>
        <condense val="0"/>
        <extend val="0"/>
        <outline val="0"/>
        <shadow val="0"/>
        <u val="none"/>
        <vertAlign val="baseline"/>
        <sz val="11"/>
        <color rgb="FFFF0000"/>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i/>
        <strike val="0"/>
        <outline val="0"/>
        <shadow val="0"/>
        <u val="none"/>
        <vertAlign val="baseline"/>
        <sz val="11"/>
        <color rgb="FFFF0000"/>
        <name val="Calibri"/>
        <family val="2"/>
        <scheme val="minor"/>
      </font>
    </dxf>
    <dxf>
      <font>
        <i/>
        <strike val="0"/>
        <outline val="0"/>
        <shadow val="0"/>
        <u val="none"/>
        <vertAlign val="baseline"/>
        <sz val="11"/>
        <color rgb="FFFF0000"/>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rgb="FFFF0000"/>
        <name val="Calibri"/>
        <family val="2"/>
        <scheme val="minor"/>
      </font>
      <alignment horizontal="center" textRotation="0" indent="0" justifyLastLine="0" shrinkToFit="0" readingOrder="0"/>
    </dxf>
    <dxf>
      <font>
        <b val="0"/>
        <i val="0"/>
        <strike val="0"/>
        <condense val="0"/>
        <extend val="0"/>
        <outline val="0"/>
        <shadow val="0"/>
        <u val="none"/>
        <vertAlign val="baseline"/>
        <sz val="11"/>
        <color theme="1"/>
        <name val="Calibri"/>
        <family val="2"/>
        <scheme val="minor"/>
      </font>
    </dxf>
    <dxf>
      <alignment horizontal="center" textRotation="0" indent="0" justifyLastLine="0" shrinkToFit="0" readingOrder="0"/>
    </dxf>
    <dxf>
      <fill>
        <patternFill patternType="none">
          <fgColor indexed="64"/>
          <bgColor auto="1"/>
        </patternFill>
      </fill>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alignment horizontal="center" vertical="center" textRotation="0" wrapText="1" indent="0" justifyLastLine="0" shrinkToFit="0" readingOrder="0"/>
    </dxf>
    <dxf>
      <font>
        <strike val="0"/>
        <outline val="0"/>
        <shadow val="0"/>
        <u val="none"/>
        <vertAlign val="baseline"/>
        <sz val="11"/>
        <color rgb="FFFF0000"/>
        <name val="Calibri"/>
        <family val="2"/>
        <scheme val="minor"/>
      </font>
    </dxf>
    <dxf>
      <font>
        <strike val="0"/>
        <outline val="0"/>
        <shadow val="0"/>
        <u val="none"/>
        <vertAlign val="baseline"/>
        <sz val="11"/>
        <color rgb="FFFF0000"/>
        <name val="Calibri"/>
        <family val="2"/>
        <scheme val="minor"/>
      </font>
    </dxf>
    <dxf>
      <font>
        <strike val="0"/>
        <outline val="0"/>
        <shadow val="0"/>
        <u val="none"/>
        <vertAlign val="baseline"/>
        <sz val="11"/>
        <color rgb="FFFF0000"/>
        <name val="Calibri"/>
        <family val="2"/>
        <scheme val="minor"/>
      </font>
    </dxf>
    <dxf>
      <numFmt numFmtId="168" formatCode="dd/mm/yyyy"/>
    </dxf>
    <dxf>
      <font>
        <strike val="0"/>
        <outline val="0"/>
        <shadow val="0"/>
        <u val="none"/>
        <vertAlign val="baseline"/>
        <sz val="11"/>
        <color rgb="FFFF0000"/>
        <name val="Calibri"/>
        <family val="2"/>
        <scheme val="minor"/>
      </font>
    </dxf>
    <dxf>
      <font>
        <strike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strike val="0"/>
        <outline val="0"/>
        <shadow val="0"/>
        <u val="none"/>
        <vertAlign val="baseline"/>
        <sz val="11"/>
        <color rgb="FFFF0000"/>
        <name val="Calibri"/>
        <family val="2"/>
        <scheme val="minor"/>
      </font>
    </dxf>
    <dxf>
      <font>
        <strike val="0"/>
        <outline val="0"/>
        <shadow val="0"/>
        <u val="none"/>
        <vertAlign val="baseline"/>
        <sz val="11"/>
        <color rgb="FFFF0000"/>
        <name val="Calibri"/>
        <family val="2"/>
        <scheme val="minor"/>
      </font>
    </dxf>
    <dxf>
      <font>
        <strike val="0"/>
        <outline val="0"/>
        <shadow val="0"/>
        <u val="none"/>
        <vertAlign val="baseline"/>
        <sz val="11"/>
        <color rgb="FFFF0000"/>
        <name val="Calibri"/>
        <family val="2"/>
        <scheme val="minor"/>
      </font>
    </dxf>
    <dxf>
      <numFmt numFmtId="168" formatCode="dd/mm/yyyy"/>
    </dxf>
    <dxf>
      <alignment horizontal="center" vertical="center" textRotation="0" wrapText="1" indent="0" justifyLastLine="0" shrinkToFit="0" readingOrder="0"/>
    </dxf>
    <dxf>
      <font>
        <b val="0"/>
        <i val="0"/>
        <strike val="0"/>
        <condense val="0"/>
        <extend val="0"/>
        <outline val="0"/>
        <shadow val="0"/>
        <u val="none"/>
        <vertAlign val="baseline"/>
        <sz val="8"/>
        <color auto="1"/>
        <name val="Tahoma"/>
        <family val="2"/>
        <scheme val="none"/>
      </font>
    </dxf>
    <dxf>
      <font>
        <b val="0"/>
        <i val="0"/>
        <strike val="0"/>
        <condense val="0"/>
        <extend val="0"/>
        <outline val="0"/>
        <shadow val="0"/>
        <u val="none"/>
        <vertAlign val="baseline"/>
        <sz val="8"/>
        <color auto="1"/>
        <name val="Tahoma"/>
        <family val="2"/>
        <scheme val="none"/>
      </font>
    </dxf>
    <dxf>
      <font>
        <b val="0"/>
        <i val="0"/>
        <strike val="0"/>
        <condense val="0"/>
        <extend val="0"/>
        <outline val="0"/>
        <shadow val="0"/>
        <u val="none"/>
        <vertAlign val="baseline"/>
        <sz val="8"/>
        <color auto="1"/>
        <name val="Tahoma"/>
        <family val="2"/>
        <scheme val="none"/>
      </font>
    </dxf>
    <dxf>
      <font>
        <b val="0"/>
        <i val="0"/>
        <strike val="0"/>
        <condense val="0"/>
        <extend val="0"/>
        <outline val="0"/>
        <shadow val="0"/>
        <u val="none"/>
        <vertAlign val="baseline"/>
        <sz val="8"/>
        <color auto="1"/>
        <name val="Tahoma"/>
        <family val="2"/>
        <scheme val="none"/>
      </font>
    </dxf>
    <dxf>
      <font>
        <b val="0"/>
        <i val="0"/>
        <strike val="0"/>
        <condense val="0"/>
        <extend val="0"/>
        <outline val="0"/>
        <shadow val="0"/>
        <u val="none"/>
        <vertAlign val="baseline"/>
        <sz val="8"/>
        <color auto="1"/>
        <name val="Tahoma"/>
        <family val="2"/>
        <scheme val="none"/>
      </font>
    </dxf>
    <dxf>
      <font>
        <b val="0"/>
        <i val="0"/>
        <strike val="0"/>
        <condense val="0"/>
        <extend val="0"/>
        <outline val="0"/>
        <shadow val="0"/>
        <u val="none"/>
        <vertAlign val="baseline"/>
        <sz val="8"/>
        <color auto="1"/>
        <name val="Tahoma"/>
        <family val="2"/>
        <scheme val="none"/>
      </font>
    </dxf>
    <dxf>
      <font>
        <b val="0"/>
        <i val="0"/>
        <strike val="0"/>
        <condense val="0"/>
        <extend val="0"/>
        <outline val="0"/>
        <shadow val="0"/>
        <u val="none"/>
        <vertAlign val="baseline"/>
        <sz val="8"/>
        <color rgb="FFFF0000"/>
        <name val="Tahoma"/>
        <family val="2"/>
        <scheme val="none"/>
      </font>
    </dxf>
    <dxf>
      <font>
        <b val="0"/>
        <i val="0"/>
        <strike val="0"/>
        <condense val="0"/>
        <extend val="0"/>
        <outline val="0"/>
        <shadow val="0"/>
        <u val="none"/>
        <vertAlign val="baseline"/>
        <sz val="8"/>
        <color auto="1"/>
        <name val="Tahoma"/>
        <family val="2"/>
        <scheme val="none"/>
      </font>
    </dxf>
    <dxf>
      <font>
        <b val="0"/>
        <i val="0"/>
        <strike val="0"/>
        <condense val="0"/>
        <extend val="0"/>
        <outline val="0"/>
        <shadow val="0"/>
        <u val="none"/>
        <vertAlign val="baseline"/>
        <sz val="8"/>
        <color auto="1"/>
        <name val="Tahoma"/>
        <family val="2"/>
        <scheme val="none"/>
      </font>
    </dxf>
    <dxf>
      <font>
        <b val="0"/>
        <i val="0"/>
        <strike val="0"/>
        <condense val="0"/>
        <extend val="0"/>
        <outline val="0"/>
        <shadow val="0"/>
        <u val="none"/>
        <vertAlign val="baseline"/>
        <sz val="8"/>
        <color auto="1"/>
        <name val="Tahoma"/>
        <family val="2"/>
        <scheme val="none"/>
      </font>
    </dxf>
    <dxf>
      <font>
        <b val="0"/>
        <i val="0"/>
        <strike val="0"/>
        <condense val="0"/>
        <extend val="0"/>
        <outline val="0"/>
        <shadow val="0"/>
        <u val="none"/>
        <vertAlign val="baseline"/>
        <sz val="8"/>
        <color auto="1"/>
        <name val="Tahoma"/>
        <family val="2"/>
        <scheme val="none"/>
      </font>
    </dxf>
    <dxf>
      <font>
        <b val="0"/>
        <i val="0"/>
        <strike val="0"/>
        <condense val="0"/>
        <extend val="0"/>
        <outline val="0"/>
        <shadow val="0"/>
        <u val="none"/>
        <vertAlign val="baseline"/>
        <sz val="8"/>
        <color auto="1"/>
        <name val="Tahoma"/>
        <family val="2"/>
        <scheme val="none"/>
      </font>
      <numFmt numFmtId="168" formatCode="dd/mm/yyyy"/>
    </dxf>
    <dxf>
      <font>
        <b val="0"/>
        <i val="0"/>
        <strike val="0"/>
        <condense val="0"/>
        <extend val="0"/>
        <outline val="0"/>
        <shadow val="0"/>
        <u val="none"/>
        <vertAlign val="baseline"/>
        <sz val="8"/>
        <color auto="1"/>
        <name val="Tahoma"/>
        <family val="2"/>
        <scheme val="none"/>
      </font>
    </dxf>
    <dxf>
      <font>
        <b val="0"/>
        <i val="0"/>
        <strike val="0"/>
        <condense val="0"/>
        <extend val="0"/>
        <outline val="0"/>
        <shadow val="0"/>
        <u val="none"/>
        <vertAlign val="baseline"/>
        <sz val="8"/>
        <color rgb="FFFF0000"/>
        <name val="Tahoma"/>
        <family val="2"/>
        <scheme val="none"/>
      </font>
    </dxf>
    <dxf>
      <font>
        <b val="0"/>
        <i val="0"/>
        <strike val="0"/>
        <condense val="0"/>
        <extend val="0"/>
        <outline val="0"/>
        <shadow val="0"/>
        <u val="none"/>
        <vertAlign val="baseline"/>
        <sz val="8"/>
        <color rgb="FFFF0000"/>
        <name val="Tahoma"/>
        <family val="2"/>
        <scheme val="none"/>
      </font>
    </dxf>
    <dxf>
      <font>
        <b val="0"/>
        <i val="0"/>
        <strike val="0"/>
        <condense val="0"/>
        <extend val="0"/>
        <outline val="0"/>
        <shadow val="0"/>
        <u val="none"/>
        <vertAlign val="baseline"/>
        <sz val="8"/>
        <color auto="1"/>
        <name val="Tahoma"/>
        <family val="2"/>
        <scheme val="none"/>
      </font>
    </dxf>
    <dxf>
      <font>
        <b val="0"/>
        <i val="0"/>
        <strike val="0"/>
        <condense val="0"/>
        <extend val="0"/>
        <outline val="0"/>
        <shadow val="0"/>
        <u val="none"/>
        <vertAlign val="baseline"/>
        <sz val="8"/>
        <color auto="1"/>
        <name val="Tahoma"/>
        <family val="2"/>
        <scheme val="none"/>
      </font>
    </dxf>
    <dxf>
      <font>
        <b val="0"/>
        <i val="0"/>
        <strike val="0"/>
        <condense val="0"/>
        <extend val="0"/>
        <outline val="0"/>
        <shadow val="0"/>
        <u val="none"/>
        <vertAlign val="baseline"/>
        <sz val="8"/>
        <color rgb="FFFF0000"/>
        <name val="Tahoma"/>
        <family val="2"/>
        <scheme val="none"/>
      </font>
    </dxf>
    <dxf>
      <font>
        <b val="0"/>
        <i val="0"/>
        <strike val="0"/>
        <condense val="0"/>
        <extend val="0"/>
        <outline val="0"/>
        <shadow val="0"/>
        <u val="none"/>
        <vertAlign val="baseline"/>
        <sz val="8"/>
        <color rgb="FFFF0000"/>
        <name val="Tahoma"/>
        <family val="2"/>
        <scheme val="none"/>
      </font>
    </dxf>
    <dxf>
      <font>
        <b val="0"/>
        <i val="0"/>
        <strike val="0"/>
        <condense val="0"/>
        <extend val="0"/>
        <outline val="0"/>
        <shadow val="0"/>
        <u val="none"/>
        <vertAlign val="baseline"/>
        <sz val="8"/>
        <color auto="1"/>
        <name val="Tahoma"/>
        <family val="2"/>
        <scheme val="none"/>
      </font>
    </dxf>
    <dxf>
      <font>
        <b val="0"/>
        <i val="0"/>
        <strike val="0"/>
        <condense val="0"/>
        <extend val="0"/>
        <outline val="0"/>
        <shadow val="0"/>
        <u val="none"/>
        <vertAlign val="baseline"/>
        <sz val="8"/>
        <color auto="1"/>
        <name val="Tahoma"/>
        <family val="2"/>
        <scheme val="none"/>
      </font>
    </dxf>
    <dxf>
      <font>
        <b val="0"/>
        <i val="0"/>
        <strike val="0"/>
        <condense val="0"/>
        <extend val="0"/>
        <outline val="0"/>
        <shadow val="0"/>
        <u val="none"/>
        <vertAlign val="baseline"/>
        <sz val="8"/>
        <color auto="1"/>
        <name val="Tahoma"/>
        <family val="2"/>
        <scheme val="none"/>
      </font>
    </dxf>
    <dxf>
      <font>
        <b val="0"/>
        <i val="0"/>
        <strike val="0"/>
        <condense val="0"/>
        <extend val="0"/>
        <outline val="0"/>
        <shadow val="0"/>
        <u val="none"/>
        <vertAlign val="baseline"/>
        <sz val="8"/>
        <color auto="1"/>
        <name val="Tahoma"/>
        <family val="2"/>
        <scheme val="none"/>
      </font>
    </dxf>
    <dxf>
      <font>
        <b val="0"/>
        <i val="0"/>
        <strike val="0"/>
        <condense val="0"/>
        <extend val="0"/>
        <outline val="0"/>
        <shadow val="0"/>
        <u val="none"/>
        <vertAlign val="baseline"/>
        <sz val="8"/>
        <color auto="1"/>
        <name val="Tahoma"/>
        <family val="2"/>
        <scheme val="none"/>
      </font>
    </dxf>
    <dxf>
      <font>
        <b val="0"/>
        <i val="0"/>
        <strike val="0"/>
        <condense val="0"/>
        <extend val="0"/>
        <outline val="0"/>
        <shadow val="0"/>
        <u val="none"/>
        <vertAlign val="baseline"/>
        <sz val="8"/>
        <color auto="1"/>
        <name val="Tahoma"/>
        <family val="2"/>
        <scheme val="none"/>
      </font>
    </dxf>
    <dxf>
      <font>
        <b val="0"/>
        <i val="0"/>
        <strike val="0"/>
        <condense val="0"/>
        <extend val="0"/>
        <outline val="0"/>
        <shadow val="0"/>
        <u val="none"/>
        <vertAlign val="baseline"/>
        <sz val="8"/>
        <color auto="1"/>
        <name val="Tahoma"/>
        <family val="2"/>
        <scheme val="none"/>
      </font>
    </dxf>
    <dxf>
      <font>
        <b val="0"/>
        <i val="0"/>
        <strike val="0"/>
        <condense val="0"/>
        <extend val="0"/>
        <outline val="0"/>
        <shadow val="0"/>
        <u val="none"/>
        <vertAlign val="baseline"/>
        <sz val="8"/>
        <color auto="1"/>
        <name val="Tahoma"/>
        <family val="2"/>
        <scheme val="none"/>
      </font>
    </dxf>
    <dxf>
      <font>
        <b val="0"/>
        <i val="0"/>
        <strike val="0"/>
        <condense val="0"/>
        <extend val="0"/>
        <outline val="0"/>
        <shadow val="0"/>
        <u val="none"/>
        <vertAlign val="baseline"/>
        <sz val="8"/>
        <color auto="1"/>
        <name val="Tahoma"/>
        <family val="2"/>
        <scheme val="none"/>
      </font>
    </dxf>
    <dxf>
      <font>
        <b val="0"/>
        <i val="0"/>
        <strike val="0"/>
        <condense val="0"/>
        <extend val="0"/>
        <outline val="0"/>
        <shadow val="0"/>
        <u val="none"/>
        <vertAlign val="baseline"/>
        <sz val="8"/>
        <color auto="1"/>
        <name val="Tahoma"/>
        <family val="2"/>
        <scheme val="none"/>
      </font>
    </dxf>
    <dxf>
      <border>
        <bottom style="thin">
          <color indexed="64"/>
        </bottom>
      </border>
    </dxf>
    <dxf>
      <font>
        <b/>
        <i val="0"/>
        <strike val="0"/>
        <condense val="0"/>
        <extend val="0"/>
        <outline val="0"/>
        <shadow val="0"/>
        <u val="none"/>
        <vertAlign val="baseline"/>
        <sz val="8"/>
        <color auto="1"/>
        <name val="Tahoma"/>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0"/>
        <color rgb="FF000000"/>
        <name val="Calibri"/>
        <family val="2"/>
        <scheme val="minor"/>
      </font>
      <numFmt numFmtId="166" formatCode="#,###,###,##0.00"/>
      <fill>
        <patternFill patternType="solid">
          <fgColor indexed="64"/>
          <bgColor rgb="FFFFFFFF"/>
        </patternFill>
      </fill>
      <alignment horizontal="right" vertical="center" textRotation="0" wrapText="0" indent="0" justifyLastLine="0" shrinkToFit="0" readingOrder="1"/>
      <border diagonalUp="0" diagonalDown="0" outline="0">
        <left style="thin">
          <color rgb="FFA9A9A9"/>
        </left>
        <right style="thin">
          <color rgb="FFA9A9A9"/>
        </right>
        <top style="thin">
          <color rgb="FFA9A9A9"/>
        </top>
        <bottom style="thin">
          <color rgb="FFA9A9A9"/>
        </bottom>
      </border>
    </dxf>
    <dxf>
      <font>
        <b/>
        <i val="0"/>
        <strike val="0"/>
        <condense val="0"/>
        <extend val="0"/>
        <outline val="0"/>
        <shadow val="0"/>
        <u val="none"/>
        <vertAlign val="baseline"/>
        <sz val="10"/>
        <color rgb="FF000000"/>
        <name val="Calibri"/>
        <family val="2"/>
        <scheme val="minor"/>
      </font>
      <numFmt numFmtId="30" formatCode="@"/>
      <fill>
        <patternFill patternType="solid">
          <fgColor indexed="64"/>
          <bgColor rgb="FFFFFFFF"/>
        </patternFill>
      </fill>
      <alignment horizontal="left" vertical="center" textRotation="0" wrapText="0" indent="0" justifyLastLine="0" shrinkToFit="0" readingOrder="1"/>
      <border diagonalUp="0" diagonalDown="0" outline="0">
        <left style="thin">
          <color rgb="FFA9A9A9"/>
        </left>
        <right style="thin">
          <color rgb="FFA9A9A9"/>
        </right>
        <top style="thin">
          <color rgb="FFA9A9A9"/>
        </top>
        <bottom style="thin">
          <color rgb="FFA9A9A9"/>
        </bottom>
      </border>
    </dxf>
    <dxf>
      <font>
        <b/>
        <i val="0"/>
        <strike val="0"/>
        <condense val="0"/>
        <extend val="0"/>
        <outline val="0"/>
        <shadow val="0"/>
        <u val="none"/>
        <vertAlign val="baseline"/>
        <sz val="10"/>
        <color rgb="FF000000"/>
        <name val="Calibri"/>
        <family val="2"/>
        <scheme val="minor"/>
      </font>
      <numFmt numFmtId="30" formatCode="@"/>
      <fill>
        <patternFill patternType="solid">
          <fgColor indexed="64"/>
          <bgColor rgb="FFFFFFFF"/>
        </patternFill>
      </fill>
      <alignment horizontal="left" vertical="center" textRotation="0" wrapText="0" indent="0" justifyLastLine="0" shrinkToFit="0" readingOrder="1"/>
      <border diagonalUp="0" diagonalDown="0" outline="0">
        <left style="thin">
          <color rgb="FFA9A9A9"/>
        </left>
        <right style="thin">
          <color rgb="FFA9A9A9"/>
        </right>
        <top style="thin">
          <color rgb="FFA9A9A9"/>
        </top>
        <bottom style="thin">
          <color rgb="FFA9A9A9"/>
        </bottom>
      </border>
    </dxf>
    <dxf>
      <font>
        <b val="0"/>
        <i val="0"/>
        <strike val="0"/>
        <condense val="0"/>
        <extend val="0"/>
        <outline val="0"/>
        <shadow val="0"/>
        <u val="none"/>
        <vertAlign val="baseline"/>
        <sz val="10"/>
        <color rgb="FF000000"/>
        <name val="Calibri"/>
        <family val="2"/>
        <scheme val="minor"/>
      </font>
      <numFmt numFmtId="166" formatCode="#,###,###,##0.00"/>
      <fill>
        <patternFill patternType="solid">
          <fgColor indexed="64"/>
          <bgColor rgb="FFFFFFFF"/>
        </patternFill>
      </fill>
      <alignment horizontal="right" vertical="center" textRotation="0" wrapText="0" indent="0" justifyLastLine="0" shrinkToFit="0" readingOrder="1"/>
      <border diagonalUp="0" diagonalDown="0" outline="0">
        <left style="thin">
          <color rgb="FFA9A9A9"/>
        </left>
        <right style="thin">
          <color rgb="FFA9A9A9"/>
        </right>
        <top style="thin">
          <color rgb="FFA9A9A9"/>
        </top>
        <bottom style="thin">
          <color rgb="FFA9A9A9"/>
        </bottom>
      </border>
    </dxf>
    <dxf>
      <font>
        <b val="0"/>
        <i val="0"/>
        <strike val="0"/>
        <condense val="0"/>
        <extend val="0"/>
        <outline val="0"/>
        <shadow val="0"/>
        <u val="none"/>
        <vertAlign val="baseline"/>
        <sz val="10"/>
        <color rgb="FF000000"/>
        <name val="Calibri"/>
        <family val="2"/>
        <scheme val="minor"/>
      </font>
      <numFmt numFmtId="166" formatCode="#,###,###,##0.00"/>
      <fill>
        <patternFill patternType="solid">
          <fgColor indexed="64"/>
          <bgColor rgb="FFFFFFFF"/>
        </patternFill>
      </fill>
      <alignment horizontal="right" vertical="center" textRotation="0" wrapText="0" indent="0" justifyLastLine="0" shrinkToFit="0" readingOrder="1"/>
      <border diagonalUp="0" diagonalDown="0" outline="0">
        <left style="thin">
          <color rgb="FFA9A9A9"/>
        </left>
        <right style="thin">
          <color rgb="FFA9A9A9"/>
        </right>
        <top style="thin">
          <color rgb="FFA9A9A9"/>
        </top>
        <bottom style="thin">
          <color rgb="FFA9A9A9"/>
        </bottom>
      </border>
    </dxf>
    <dxf>
      <font>
        <b val="0"/>
        <i val="0"/>
        <strike val="0"/>
        <condense val="0"/>
        <extend val="0"/>
        <outline val="0"/>
        <shadow val="0"/>
        <u val="none"/>
        <vertAlign val="baseline"/>
        <sz val="10"/>
        <color rgb="FF000000"/>
        <name val="Calibri"/>
        <family val="2"/>
        <scheme val="minor"/>
      </font>
      <numFmt numFmtId="30" formatCode="@"/>
      <fill>
        <patternFill patternType="solid">
          <fgColor indexed="64"/>
          <bgColor rgb="FFFFFFFF"/>
        </patternFill>
      </fill>
      <alignment horizontal="left" vertical="center" textRotation="0" wrapText="0" indent="0" justifyLastLine="0" shrinkToFit="0" readingOrder="1"/>
      <border diagonalUp="0" diagonalDown="0" outline="0">
        <left style="thin">
          <color rgb="FFA9A9A9"/>
        </left>
        <right style="thin">
          <color rgb="FFA9A9A9"/>
        </right>
        <top style="thin">
          <color rgb="FFA9A9A9"/>
        </top>
        <bottom style="thin">
          <color rgb="FFA9A9A9"/>
        </bottom>
      </border>
    </dxf>
    <dxf>
      <font>
        <b val="0"/>
        <i val="0"/>
        <strike val="0"/>
        <condense val="0"/>
        <extend val="0"/>
        <outline val="0"/>
        <shadow val="0"/>
        <u val="none"/>
        <vertAlign val="baseline"/>
        <sz val="10"/>
        <color rgb="FF000000"/>
        <name val="Calibri"/>
        <family val="2"/>
        <scheme val="minor"/>
      </font>
      <numFmt numFmtId="30" formatCode="@"/>
      <fill>
        <patternFill patternType="solid">
          <fgColor indexed="64"/>
          <bgColor rgb="FFFFFFFF"/>
        </patternFill>
      </fill>
      <alignment horizontal="left" vertical="center" textRotation="0" wrapText="0" indent="0" justifyLastLine="0" shrinkToFit="0" readingOrder="1"/>
      <border diagonalUp="0" diagonalDown="0" outline="0">
        <left style="thin">
          <color rgb="FFA9A9A9"/>
        </left>
        <right style="thin">
          <color rgb="FFA9A9A9"/>
        </right>
        <top style="thin">
          <color rgb="FFA9A9A9"/>
        </top>
        <bottom style="thin">
          <color rgb="FFA9A9A9"/>
        </bottom>
      </border>
    </dxf>
    <dxf>
      <font>
        <b val="0"/>
        <i val="0"/>
        <strike val="0"/>
        <condense val="0"/>
        <extend val="0"/>
        <outline val="0"/>
        <shadow val="0"/>
        <u val="none"/>
        <vertAlign val="baseline"/>
        <sz val="10"/>
        <color rgb="FF000000"/>
        <name val="Calibri"/>
        <family val="2"/>
        <scheme val="minor"/>
      </font>
      <numFmt numFmtId="30" formatCode="@"/>
      <fill>
        <patternFill patternType="solid">
          <fgColor indexed="64"/>
          <bgColor rgb="FFFFFFFF"/>
        </patternFill>
      </fill>
      <alignment horizontal="left" vertical="center" textRotation="0" wrapText="0" indent="0" justifyLastLine="0" shrinkToFit="0" readingOrder="1"/>
      <border diagonalUp="0" diagonalDown="0" outline="0">
        <left style="thin">
          <color rgb="FFA9A9A9"/>
        </left>
        <right style="thin">
          <color rgb="FFA9A9A9"/>
        </right>
        <top style="thin">
          <color rgb="FFA9A9A9"/>
        </top>
        <bottom style="thin">
          <color rgb="FFA9A9A9"/>
        </bottom>
      </border>
    </dxf>
    <dxf>
      <font>
        <b val="0"/>
        <i val="0"/>
        <strike val="0"/>
        <condense val="0"/>
        <extend val="0"/>
        <outline val="0"/>
        <shadow val="0"/>
        <u val="none"/>
        <vertAlign val="baseline"/>
        <sz val="10"/>
        <color rgb="FF000000"/>
        <name val="Calibri"/>
        <family val="2"/>
        <scheme val="minor"/>
      </font>
      <numFmt numFmtId="165" formatCode="dd\.mm\.yyyy"/>
      <fill>
        <patternFill patternType="solid">
          <fgColor indexed="64"/>
          <bgColor rgb="FFFFFFFF"/>
        </patternFill>
      </fill>
      <alignment horizontal="left" vertical="center" textRotation="0" wrapText="0" indent="0" justifyLastLine="0" shrinkToFit="0" readingOrder="1"/>
      <border diagonalUp="0" diagonalDown="0" outline="0">
        <left style="thin">
          <color rgb="FFA9A9A9"/>
        </left>
        <right style="thin">
          <color rgb="FFA9A9A9"/>
        </right>
        <top style="thin">
          <color rgb="FFA9A9A9"/>
        </top>
        <bottom style="thin">
          <color rgb="FFA9A9A9"/>
        </bottom>
      </border>
    </dxf>
    <dxf>
      <font>
        <b val="0"/>
        <i val="0"/>
        <strike val="0"/>
        <condense val="0"/>
        <extend val="0"/>
        <outline val="0"/>
        <shadow val="0"/>
        <u val="none"/>
        <vertAlign val="baseline"/>
        <sz val="10"/>
        <color rgb="FF000000"/>
        <name val="Calibri"/>
        <family val="2"/>
        <scheme val="minor"/>
      </font>
      <numFmt numFmtId="165" formatCode="dd\.mm\.yyyy"/>
      <fill>
        <patternFill patternType="solid">
          <fgColor indexed="64"/>
          <bgColor rgb="FFFFFFFF"/>
        </patternFill>
      </fill>
      <alignment horizontal="left" vertical="center" textRotation="0" wrapText="0" indent="0" justifyLastLine="0" shrinkToFit="0" readingOrder="1"/>
      <border diagonalUp="0" diagonalDown="0">
        <left style="thin">
          <color rgb="FFA9A9A9"/>
        </left>
        <right style="thin">
          <color rgb="FFA9A9A9"/>
        </right>
        <top style="thin">
          <color rgb="FFA9A9A9"/>
        </top>
        <bottom style="thin">
          <color rgb="FFA9A9A9"/>
        </bottom>
        <vertical/>
        <horizontal/>
      </border>
    </dxf>
    <dxf>
      <font>
        <b val="0"/>
        <i val="0"/>
        <strike val="0"/>
        <condense val="0"/>
        <extend val="0"/>
        <outline val="0"/>
        <shadow val="0"/>
        <u val="none"/>
        <vertAlign val="baseline"/>
        <sz val="10"/>
        <color rgb="FF000000"/>
        <name val="Calibri"/>
        <family val="2"/>
        <scheme val="minor"/>
      </font>
      <numFmt numFmtId="30" formatCode="@"/>
      <fill>
        <patternFill patternType="solid">
          <fgColor indexed="64"/>
          <bgColor rgb="FFFFFFFF"/>
        </patternFill>
      </fill>
      <alignment horizontal="left" vertical="center" textRotation="0" wrapText="0" indent="0" justifyLastLine="0" shrinkToFit="0" readingOrder="1"/>
      <border diagonalUp="0" diagonalDown="0">
        <left style="thin">
          <color rgb="FFA9A9A9"/>
        </left>
        <right style="thin">
          <color rgb="FFA9A9A9"/>
        </right>
        <top style="thin">
          <color rgb="FFA9A9A9"/>
        </top>
        <bottom style="thin">
          <color rgb="FFA9A9A9"/>
        </bottom>
        <vertical/>
        <horizontal/>
      </border>
    </dxf>
    <dxf>
      <font>
        <b val="0"/>
        <i val="0"/>
        <strike val="0"/>
        <condense val="0"/>
        <extend val="0"/>
        <outline val="0"/>
        <shadow val="0"/>
        <u val="none"/>
        <vertAlign val="baseline"/>
        <sz val="10"/>
        <color rgb="FF000000"/>
        <name val="Calibri"/>
        <family val="2"/>
        <scheme val="minor"/>
      </font>
      <numFmt numFmtId="165" formatCode="dd\.mm\.yyyy"/>
      <fill>
        <patternFill patternType="solid">
          <fgColor indexed="64"/>
          <bgColor rgb="FFFFFFFF"/>
        </patternFill>
      </fill>
      <alignment horizontal="left" vertical="center" textRotation="0" wrapText="0" indent="0" justifyLastLine="0" shrinkToFit="0" readingOrder="1"/>
      <border diagonalUp="0" diagonalDown="0" outline="0">
        <left style="thin">
          <color rgb="FFA9A9A9"/>
        </left>
        <right style="thin">
          <color rgb="FFA9A9A9"/>
        </right>
        <top style="thin">
          <color rgb="FFA9A9A9"/>
        </top>
        <bottom style="thin">
          <color rgb="FFA9A9A9"/>
        </bottom>
      </border>
    </dxf>
    <dxf>
      <font>
        <b val="0"/>
        <i val="0"/>
        <strike val="0"/>
        <condense val="0"/>
        <extend val="0"/>
        <outline val="0"/>
        <shadow val="0"/>
        <u val="none"/>
        <vertAlign val="baseline"/>
        <sz val="10"/>
        <color rgb="FF000000"/>
        <name val="Calibri"/>
        <family val="2"/>
        <scheme val="minor"/>
      </font>
      <fill>
        <patternFill patternType="solid">
          <fgColor indexed="64"/>
          <bgColor rgb="FFFFFFFF"/>
        </patternFill>
      </fill>
      <alignment horizontal="right" vertical="center" textRotation="0" wrapText="0" indent="0" justifyLastLine="0" shrinkToFit="0" readingOrder="1"/>
      <border diagonalUp="0" diagonalDown="0" outline="0">
        <left style="thin">
          <color rgb="FFA9A9A9"/>
        </left>
        <right style="thin">
          <color rgb="FFA9A9A9"/>
        </right>
        <top style="thin">
          <color rgb="FFA9A9A9"/>
        </top>
        <bottom style="thin">
          <color rgb="FFA9A9A9"/>
        </bottom>
      </border>
    </dxf>
    <dxf>
      <font>
        <b val="0"/>
        <i val="0"/>
        <strike val="0"/>
        <condense val="0"/>
        <extend val="0"/>
        <outline val="0"/>
        <shadow val="0"/>
        <u val="none"/>
        <vertAlign val="baseline"/>
        <sz val="10"/>
        <color rgb="FF000000"/>
        <name val="Calibri"/>
        <family val="2"/>
        <scheme val="minor"/>
      </font>
      <fill>
        <patternFill patternType="solid">
          <fgColor indexed="64"/>
          <bgColor rgb="FFFFFFFF"/>
        </patternFill>
      </fill>
      <alignment horizontal="right" vertical="center" textRotation="0" wrapText="0" indent="0" justifyLastLine="0" shrinkToFit="0" readingOrder="1"/>
      <border diagonalUp="0" diagonalDown="0" outline="0">
        <left style="thin">
          <color rgb="FFA9A9A9"/>
        </left>
        <right style="thin">
          <color rgb="FFA9A9A9"/>
        </right>
        <top style="thin">
          <color rgb="FFA9A9A9"/>
        </top>
        <bottom style="thin">
          <color rgb="FFA9A9A9"/>
        </bottom>
      </border>
    </dxf>
    <dxf>
      <font>
        <b val="0"/>
        <i val="0"/>
        <strike val="0"/>
        <condense val="0"/>
        <extend val="0"/>
        <outline val="0"/>
        <shadow val="0"/>
        <u val="none"/>
        <vertAlign val="baseline"/>
        <sz val="10"/>
        <color rgb="FF000000"/>
        <name val="Calibri"/>
        <family val="2"/>
        <scheme val="minor"/>
      </font>
      <fill>
        <patternFill patternType="solid">
          <fgColor indexed="64"/>
          <bgColor rgb="FFFFFFFF"/>
        </patternFill>
      </fill>
      <alignment horizontal="right" vertical="center" textRotation="0" wrapText="0" indent="0" justifyLastLine="0" shrinkToFit="0" readingOrder="1"/>
      <border diagonalUp="0" diagonalDown="0" outline="0">
        <left style="thin">
          <color rgb="FFA9A9A9"/>
        </left>
        <right style="thin">
          <color rgb="FFA9A9A9"/>
        </right>
        <top style="thin">
          <color rgb="FFA9A9A9"/>
        </top>
        <bottom style="thin">
          <color rgb="FFA9A9A9"/>
        </bottom>
      </border>
    </dxf>
    <dxf>
      <font>
        <b val="0"/>
        <i val="0"/>
        <strike val="0"/>
        <condense val="0"/>
        <extend val="0"/>
        <outline val="0"/>
        <shadow val="0"/>
        <u val="none"/>
        <vertAlign val="baseline"/>
        <sz val="10"/>
        <color rgb="FF000000"/>
        <name val="Calibri"/>
        <family val="2"/>
        <scheme val="minor"/>
      </font>
      <numFmt numFmtId="30" formatCode="@"/>
      <fill>
        <patternFill patternType="solid">
          <fgColor indexed="64"/>
          <bgColor rgb="FFFFFFFF"/>
        </patternFill>
      </fill>
      <alignment horizontal="left" vertical="center" textRotation="0" wrapText="0" indent="0" justifyLastLine="0" shrinkToFit="0" readingOrder="1"/>
      <border diagonalUp="0" diagonalDown="0" outline="0">
        <left style="thin">
          <color rgb="FFA9A9A9"/>
        </left>
        <right style="thin">
          <color rgb="FFA9A9A9"/>
        </right>
        <top style="thin">
          <color rgb="FFA9A9A9"/>
        </top>
        <bottom style="thin">
          <color rgb="FFA9A9A9"/>
        </bottom>
      </border>
    </dxf>
    <dxf>
      <border outline="0">
        <top style="thin">
          <color rgb="FFA9A9A9"/>
        </top>
      </border>
    </dxf>
    <dxf>
      <border outline="0">
        <top style="thin">
          <color auto="1"/>
        </top>
        <bottom style="thin">
          <color rgb="FFA9A9A9"/>
        </bottom>
      </border>
    </dxf>
    <dxf>
      <font>
        <strike val="0"/>
        <outline val="0"/>
        <shadow val="0"/>
        <u val="none"/>
        <vertAlign val="baseline"/>
        <sz val="10"/>
        <name val="Calibri"/>
        <family val="2"/>
        <scheme val="minor"/>
      </font>
    </dxf>
    <dxf>
      <border outline="0">
        <bottom style="thin">
          <color auto="1"/>
        </bottom>
      </border>
    </dxf>
    <dxf>
      <font>
        <b/>
        <i val="0"/>
        <strike val="0"/>
        <outline val="0"/>
        <shadow val="0"/>
        <u val="none"/>
        <vertAlign val="baseline"/>
        <sz val="10"/>
        <color auto="1"/>
        <name val="Calibri"/>
        <family val="2"/>
        <scheme val="minor"/>
      </font>
      <fill>
        <patternFill patternType="solid">
          <fgColor indexed="64"/>
          <bgColor theme="4" tint="0.3999755851924192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4" formatCode="0.00%"/>
    </dxf>
    <dxf>
      <numFmt numFmtId="168" formatCode="dd/mm/yyyy"/>
    </dxf>
    <dxf>
      <numFmt numFmtId="168" formatCode="dd/mm/yyyy"/>
    </dxf>
    <dxf>
      <font>
        <strike val="0"/>
        <outline val="0"/>
        <shadow val="0"/>
        <u val="none"/>
        <vertAlign val="baseline"/>
        <sz val="11"/>
        <color rgb="FFFF0000"/>
        <name val="Calibri"/>
        <family val="2"/>
        <scheme val="minor"/>
      </font>
    </dxf>
    <dxf>
      <font>
        <strike val="0"/>
        <outline val="0"/>
        <shadow val="0"/>
        <u val="none"/>
        <vertAlign val="baseline"/>
        <sz val="11"/>
        <color rgb="FFFF0000"/>
        <name val="Calibri"/>
        <family val="2"/>
        <scheme val="minor"/>
      </font>
    </dxf>
    <dxf>
      <font>
        <strike val="0"/>
        <outline val="0"/>
        <shadow val="0"/>
        <u val="none"/>
        <vertAlign val="baseline"/>
        <sz val="11"/>
        <color rgb="FFFF0000"/>
        <name val="Calibri"/>
        <family val="2"/>
        <scheme val="minor"/>
      </font>
    </dxf>
    <dxf>
      <font>
        <strike val="0"/>
        <outline val="0"/>
        <shadow val="0"/>
        <u val="none"/>
        <vertAlign val="baseline"/>
        <sz val="11"/>
        <color rgb="FFFF0000"/>
        <name val="Calibri"/>
        <family val="2"/>
        <scheme val="minor"/>
      </font>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font>
        <strike val="0"/>
        <outline val="0"/>
        <shadow val="0"/>
        <u val="none"/>
        <vertAlign val="baseline"/>
        <color rgb="FFFF0000"/>
      </font>
    </dxf>
    <dxf>
      <font>
        <b val="0"/>
        <i/>
        <strike val="0"/>
        <condense val="0"/>
        <extend val="0"/>
        <outline val="0"/>
        <shadow val="0"/>
        <u val="none"/>
        <vertAlign val="baseline"/>
        <sz val="11"/>
        <color rgb="FFFF0000"/>
        <name val="Calibri"/>
        <family val="2"/>
        <scheme val="minor"/>
      </font>
    </dxf>
    <dxf>
      <font>
        <strike val="0"/>
        <outline val="0"/>
        <shadow val="0"/>
        <u val="none"/>
        <vertAlign val="baseline"/>
        <color rgb="FFFF0000"/>
      </font>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font>
        <b val="0"/>
        <i/>
        <strike val="0"/>
        <condense val="0"/>
        <extend val="0"/>
        <outline val="0"/>
        <shadow val="0"/>
        <u val="none"/>
        <vertAlign val="baseline"/>
        <sz val="11"/>
        <color rgb="FFFF0000"/>
        <name val="Calibri"/>
        <family val="2"/>
        <scheme val="minor"/>
      </font>
    </dxf>
    <dxf>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rgb="FFFF0000"/>
        <name val="Calibri"/>
        <family val="2"/>
        <scheme val="minor"/>
      </font>
    </dxf>
    <dxf>
      <alignment horizontal="center" vertical="center" textRotation="0" wrapText="1" indent="0" justifyLastLine="0" shrinkToFit="0" readingOrder="0"/>
    </dxf>
    <dxf>
      <font>
        <b val="0"/>
        <i/>
        <strike val="0"/>
        <condense val="0"/>
        <extend val="0"/>
        <outline val="0"/>
        <shadow val="0"/>
        <u val="none"/>
        <vertAlign val="baseline"/>
        <sz val="11"/>
        <color theme="1"/>
        <name val="Calibri"/>
        <family val="2"/>
        <scheme val="minor"/>
      </font>
    </dxf>
    <dxf>
      <font>
        <b val="0"/>
        <i/>
        <strike val="0"/>
        <condense val="0"/>
        <extend val="0"/>
        <outline val="0"/>
        <shadow val="0"/>
        <u val="none"/>
        <vertAlign val="baseline"/>
        <sz val="11"/>
        <color theme="1"/>
        <name val="Calibri"/>
        <family val="2"/>
        <scheme val="minor"/>
      </font>
    </dxf>
    <dxf>
      <alignment horizontal="center" vertical="center" textRotation="0" wrapText="1" indent="0" justifyLastLine="0" shrinkToFit="0" readingOrder="0"/>
    </dxf>
    <dxf>
      <font>
        <b val="0"/>
        <i/>
        <strike val="0"/>
        <condense val="0"/>
        <extend val="0"/>
        <outline val="0"/>
        <shadow val="0"/>
        <u val="none"/>
        <vertAlign val="baseline"/>
        <sz val="11"/>
        <color theme="1"/>
        <name val="Calibri"/>
        <family val="2"/>
        <scheme val="minor"/>
      </font>
    </dxf>
    <dxf>
      <font>
        <b val="0"/>
        <i/>
        <strike val="0"/>
        <condense val="0"/>
        <extend val="0"/>
        <outline val="0"/>
        <shadow val="0"/>
        <u val="none"/>
        <vertAlign val="baseline"/>
        <sz val="11"/>
        <color theme="1"/>
        <name val="Calibri"/>
        <family val="2"/>
        <scheme val="minor"/>
      </font>
    </dxf>
    <dxf>
      <alignment horizontal="center" vertical="center" textRotation="0" wrapText="1" indent="0" justifyLastLine="0" shrinkToFit="0" readingOrder="0"/>
    </dxf>
    <dxf>
      <numFmt numFmtId="35" formatCode="_(* #,##0.00_);_(* \(#,##0.00\);_(* &quot;-&quot;??_);_(@_)"/>
    </dxf>
    <dxf>
      <numFmt numFmtId="35" formatCode="_(* #,##0.00_);_(* \(#,##0.00\);_(* &quot;-&quot;??_);_(@_)"/>
    </dxf>
    <dxf>
      <numFmt numFmtId="35" formatCode="_(* #,##0.00_);_(* \(#,##0.00\);_(* &quot;-&quot;??_);_(@_)"/>
    </dxf>
    <dxf>
      <numFmt numFmtId="35" formatCode="_(* #,##0.00_);_(* \(#,##0.00\);_(* &quot;-&quot;??_);_(@_)"/>
    </dxf>
    <dxf>
      <font>
        <b val="0"/>
        <i/>
        <strike val="0"/>
        <condense val="0"/>
        <extend val="0"/>
        <outline val="0"/>
        <shadow val="0"/>
        <u val="none"/>
        <vertAlign val="baseline"/>
        <sz val="11"/>
        <color rgb="FFFF0000"/>
        <name val="Calibri"/>
        <family val="2"/>
        <scheme val="minor"/>
      </font>
    </dxf>
    <dxf>
      <font>
        <b val="0"/>
        <i/>
        <strike val="0"/>
        <condense val="0"/>
        <extend val="0"/>
        <outline val="0"/>
        <shadow val="0"/>
        <u val="none"/>
        <vertAlign val="baseline"/>
        <sz val="11"/>
        <color rgb="FFFF0000"/>
        <name val="Calibri"/>
        <family val="2"/>
        <scheme val="minor"/>
      </font>
    </dxf>
    <dxf>
      <alignment horizontal="center" vertical="center" textRotation="0" wrapText="1" indent="0" justifyLastLine="0" shrinkToFit="0" readingOrder="0"/>
    </dxf>
  </dxfs>
  <tableStyles count="3" defaultTableStyle="TableStyleMedium2" defaultPivotStyle="PivotStyleLight16">
    <tableStyle name="Table Style 1" pivot="0" count="0" xr9:uid="{21387149-5F29-4FBA-9712-75B0FE3522D5}"/>
    <tableStyle name="Table Style 2" pivot="0" count="0" xr9:uid="{B66CA497-33A1-4F59-A0B0-B3F7ADADFE33}"/>
    <tableStyle name="Table Style 3" pivot="0" count="0" xr9:uid="{705AF300-181E-4360-973F-240E3053A6C4}"/>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_rels/drawing4.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 Type="http://schemas.openxmlformats.org/officeDocument/2006/relationships/image" Target="../media/image10.png"/><Relationship Id="rId16" Type="http://schemas.openxmlformats.org/officeDocument/2006/relationships/image" Target="../media/image24.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2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xdr:from>
      <xdr:col>16</xdr:col>
      <xdr:colOff>862350</xdr:colOff>
      <xdr:row>6</xdr:row>
      <xdr:rowOff>50800</xdr:rowOff>
    </xdr:from>
    <xdr:to>
      <xdr:col>21</xdr:col>
      <xdr:colOff>273050</xdr:colOff>
      <xdr:row>10</xdr:row>
      <xdr:rowOff>82550</xdr:rowOff>
    </xdr:to>
    <xdr:cxnSp macro="">
      <xdr:nvCxnSpPr>
        <xdr:cNvPr id="3" name="Connector: Curved 2">
          <a:extLst>
            <a:ext uri="{FF2B5EF4-FFF2-40B4-BE49-F238E27FC236}">
              <a16:creationId xmlns:a16="http://schemas.microsoft.com/office/drawing/2014/main" id="{2030E655-103F-2BC1-831C-11083C123BA3}"/>
            </a:ext>
          </a:extLst>
        </xdr:cNvPr>
        <xdr:cNvCxnSpPr/>
      </xdr:nvCxnSpPr>
      <xdr:spPr>
        <a:xfrm rot="10800000">
          <a:off x="14178300" y="1492250"/>
          <a:ext cx="2700000" cy="869950"/>
        </a:xfrm>
        <a:prstGeom prst="curvedConnector3">
          <a:avLst/>
        </a:prstGeom>
        <a:ln>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184150</xdr:colOff>
      <xdr:row>20</xdr:row>
      <xdr:rowOff>50800</xdr:rowOff>
    </xdr:from>
    <xdr:to>
      <xdr:col>25</xdr:col>
      <xdr:colOff>44450</xdr:colOff>
      <xdr:row>26</xdr:row>
      <xdr:rowOff>69850</xdr:rowOff>
    </xdr:to>
    <xdr:cxnSp macro="">
      <xdr:nvCxnSpPr>
        <xdr:cNvPr id="8" name="Connector: Curved 7">
          <a:extLst>
            <a:ext uri="{FF2B5EF4-FFF2-40B4-BE49-F238E27FC236}">
              <a16:creationId xmlns:a16="http://schemas.microsoft.com/office/drawing/2014/main" id="{93FE89DA-5D11-4371-95FE-2D76C871C3E9}"/>
            </a:ext>
          </a:extLst>
        </xdr:cNvPr>
        <xdr:cNvCxnSpPr/>
      </xdr:nvCxnSpPr>
      <xdr:spPr>
        <a:xfrm rot="10800000">
          <a:off x="14395450" y="4425950"/>
          <a:ext cx="4832350" cy="1276350"/>
        </a:xfrm>
        <a:prstGeom prst="curvedConnector3">
          <a:avLst/>
        </a:prstGeom>
        <a:ln>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63500</xdr:colOff>
      <xdr:row>29</xdr:row>
      <xdr:rowOff>76200</xdr:rowOff>
    </xdr:from>
    <xdr:to>
      <xdr:col>24</xdr:col>
      <xdr:colOff>222250</xdr:colOff>
      <xdr:row>30</xdr:row>
      <xdr:rowOff>120650</xdr:rowOff>
    </xdr:to>
    <xdr:cxnSp macro="">
      <xdr:nvCxnSpPr>
        <xdr:cNvPr id="10" name="Connector: Curved 9">
          <a:extLst>
            <a:ext uri="{FF2B5EF4-FFF2-40B4-BE49-F238E27FC236}">
              <a16:creationId xmlns:a16="http://schemas.microsoft.com/office/drawing/2014/main" id="{31E7E56A-07E5-47A0-ACC1-BE68054ACEAF}"/>
            </a:ext>
          </a:extLst>
        </xdr:cNvPr>
        <xdr:cNvCxnSpPr/>
      </xdr:nvCxnSpPr>
      <xdr:spPr>
        <a:xfrm rot="10800000">
          <a:off x="15024100" y="6337300"/>
          <a:ext cx="3651250" cy="254000"/>
        </a:xfrm>
        <a:prstGeom prst="curvedConnector3">
          <a:avLst/>
        </a:prstGeom>
        <a:ln>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76200</xdr:colOff>
      <xdr:row>32</xdr:row>
      <xdr:rowOff>63500</xdr:rowOff>
    </xdr:from>
    <xdr:to>
      <xdr:col>24</xdr:col>
      <xdr:colOff>374650</xdr:colOff>
      <xdr:row>37</xdr:row>
      <xdr:rowOff>63500</xdr:rowOff>
    </xdr:to>
    <xdr:cxnSp macro="">
      <xdr:nvCxnSpPr>
        <xdr:cNvPr id="12" name="Connector: Curved 11">
          <a:extLst>
            <a:ext uri="{FF2B5EF4-FFF2-40B4-BE49-F238E27FC236}">
              <a16:creationId xmlns:a16="http://schemas.microsoft.com/office/drawing/2014/main" id="{EB738D6C-D621-47C6-BD89-4F376A0AA8E3}"/>
            </a:ext>
          </a:extLst>
        </xdr:cNvPr>
        <xdr:cNvCxnSpPr/>
      </xdr:nvCxnSpPr>
      <xdr:spPr>
        <a:xfrm rot="10800000">
          <a:off x="15036800" y="6953250"/>
          <a:ext cx="3790950" cy="1047750"/>
        </a:xfrm>
        <a:prstGeom prst="curvedConnector3">
          <a:avLst/>
        </a:prstGeom>
        <a:ln>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101600</xdr:colOff>
      <xdr:row>87</xdr:row>
      <xdr:rowOff>107950</xdr:rowOff>
    </xdr:from>
    <xdr:to>
      <xdr:col>24</xdr:col>
      <xdr:colOff>228600</xdr:colOff>
      <xdr:row>88</xdr:row>
      <xdr:rowOff>95250</xdr:rowOff>
    </xdr:to>
    <xdr:cxnSp macro="">
      <xdr:nvCxnSpPr>
        <xdr:cNvPr id="14" name="Connector: Curved 13">
          <a:extLst>
            <a:ext uri="{FF2B5EF4-FFF2-40B4-BE49-F238E27FC236}">
              <a16:creationId xmlns:a16="http://schemas.microsoft.com/office/drawing/2014/main" id="{3CD62547-A1CC-4688-896A-86266161BA31}"/>
            </a:ext>
          </a:extLst>
        </xdr:cNvPr>
        <xdr:cNvCxnSpPr/>
      </xdr:nvCxnSpPr>
      <xdr:spPr>
        <a:xfrm rot="10800000">
          <a:off x="15062200" y="18522950"/>
          <a:ext cx="3619500" cy="196850"/>
        </a:xfrm>
        <a:prstGeom prst="curvedConnector3">
          <a:avLst/>
        </a:prstGeom>
        <a:ln>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31750</xdr:colOff>
      <xdr:row>102</xdr:row>
      <xdr:rowOff>127000</xdr:rowOff>
    </xdr:from>
    <xdr:to>
      <xdr:col>24</xdr:col>
      <xdr:colOff>107950</xdr:colOff>
      <xdr:row>108</xdr:row>
      <xdr:rowOff>88900</xdr:rowOff>
    </xdr:to>
    <xdr:cxnSp macro="">
      <xdr:nvCxnSpPr>
        <xdr:cNvPr id="16" name="Connector: Curved 15">
          <a:extLst>
            <a:ext uri="{FF2B5EF4-FFF2-40B4-BE49-F238E27FC236}">
              <a16:creationId xmlns:a16="http://schemas.microsoft.com/office/drawing/2014/main" id="{4F4F2938-1AF0-44B8-BBD6-123D76735D68}"/>
            </a:ext>
          </a:extLst>
        </xdr:cNvPr>
        <xdr:cNvCxnSpPr/>
      </xdr:nvCxnSpPr>
      <xdr:spPr>
        <a:xfrm rot="10800000">
          <a:off x="14992350" y="21685250"/>
          <a:ext cx="3568700" cy="1219200"/>
        </a:xfrm>
        <a:prstGeom prst="curvedConnector3">
          <a:avLst/>
        </a:prstGeom>
        <a:ln>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12700</xdr:colOff>
      <xdr:row>112</xdr:row>
      <xdr:rowOff>95250</xdr:rowOff>
    </xdr:from>
    <xdr:to>
      <xdr:col>21</xdr:col>
      <xdr:colOff>419100</xdr:colOff>
      <xdr:row>115</xdr:row>
      <xdr:rowOff>88900</xdr:rowOff>
    </xdr:to>
    <xdr:cxnSp macro="">
      <xdr:nvCxnSpPr>
        <xdr:cNvPr id="18" name="Connector: Curved 17">
          <a:extLst>
            <a:ext uri="{FF2B5EF4-FFF2-40B4-BE49-F238E27FC236}">
              <a16:creationId xmlns:a16="http://schemas.microsoft.com/office/drawing/2014/main" id="{3085635E-3DEA-4433-8719-3013386A671D}"/>
            </a:ext>
          </a:extLst>
        </xdr:cNvPr>
        <xdr:cNvCxnSpPr/>
      </xdr:nvCxnSpPr>
      <xdr:spPr>
        <a:xfrm rot="10800000">
          <a:off x="14973300" y="23749000"/>
          <a:ext cx="2051050" cy="622300"/>
        </a:xfrm>
        <a:prstGeom prst="curvedConnector3">
          <a:avLst/>
        </a:prstGeom>
        <a:ln>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12700</xdr:colOff>
      <xdr:row>117</xdr:row>
      <xdr:rowOff>114300</xdr:rowOff>
    </xdr:from>
    <xdr:to>
      <xdr:col>24</xdr:col>
      <xdr:colOff>158750</xdr:colOff>
      <xdr:row>119</xdr:row>
      <xdr:rowOff>101600</xdr:rowOff>
    </xdr:to>
    <xdr:cxnSp macro="">
      <xdr:nvCxnSpPr>
        <xdr:cNvPr id="20" name="Connector: Curved 19">
          <a:extLst>
            <a:ext uri="{FF2B5EF4-FFF2-40B4-BE49-F238E27FC236}">
              <a16:creationId xmlns:a16="http://schemas.microsoft.com/office/drawing/2014/main" id="{811C3686-0482-4E57-BADC-50E2697D1461}"/>
            </a:ext>
          </a:extLst>
        </xdr:cNvPr>
        <xdr:cNvCxnSpPr/>
      </xdr:nvCxnSpPr>
      <xdr:spPr>
        <a:xfrm rot="10800000">
          <a:off x="14973300" y="24815800"/>
          <a:ext cx="3638550" cy="406400"/>
        </a:xfrm>
        <a:prstGeom prst="curvedConnector3">
          <a:avLst/>
        </a:prstGeom>
        <a:ln>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50800</xdr:colOff>
      <xdr:row>162</xdr:row>
      <xdr:rowOff>44450</xdr:rowOff>
    </xdr:from>
    <xdr:to>
      <xdr:col>24</xdr:col>
      <xdr:colOff>184150</xdr:colOff>
      <xdr:row>164</xdr:row>
      <xdr:rowOff>88900</xdr:rowOff>
    </xdr:to>
    <xdr:cxnSp macro="">
      <xdr:nvCxnSpPr>
        <xdr:cNvPr id="23" name="Connector: Curved 22">
          <a:extLst>
            <a:ext uri="{FF2B5EF4-FFF2-40B4-BE49-F238E27FC236}">
              <a16:creationId xmlns:a16="http://schemas.microsoft.com/office/drawing/2014/main" id="{7000D23E-A27E-4840-9755-4E9CE0F7C435}"/>
            </a:ext>
          </a:extLst>
        </xdr:cNvPr>
        <xdr:cNvCxnSpPr/>
      </xdr:nvCxnSpPr>
      <xdr:spPr>
        <a:xfrm rot="10800000">
          <a:off x="15011400" y="33127950"/>
          <a:ext cx="3625850" cy="463550"/>
        </a:xfrm>
        <a:prstGeom prst="curvedConnector3">
          <a:avLst/>
        </a:prstGeom>
        <a:ln>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243840</xdr:colOff>
      <xdr:row>15</xdr:row>
      <xdr:rowOff>0</xdr:rowOff>
    </xdr:from>
    <xdr:to>
      <xdr:col>25</xdr:col>
      <xdr:colOff>129539</xdr:colOff>
      <xdr:row>28</xdr:row>
      <xdr:rowOff>76200</xdr:rowOff>
    </xdr:to>
    <xdr:pic>
      <xdr:nvPicPr>
        <xdr:cNvPr id="2" name="Picture 1">
          <a:extLst>
            <a:ext uri="{FF2B5EF4-FFF2-40B4-BE49-F238E27FC236}">
              <a16:creationId xmlns:a16="http://schemas.microsoft.com/office/drawing/2014/main" id="{A3EF4577-29B3-BEA5-C658-E750FA05F0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91160" y="3108960"/>
          <a:ext cx="5349240" cy="2453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251460</xdr:colOff>
      <xdr:row>27</xdr:row>
      <xdr:rowOff>167640</xdr:rowOff>
    </xdr:from>
    <xdr:to>
      <xdr:col>25</xdr:col>
      <xdr:colOff>175259</xdr:colOff>
      <xdr:row>33</xdr:row>
      <xdr:rowOff>38100</xdr:rowOff>
    </xdr:to>
    <xdr:pic>
      <xdr:nvPicPr>
        <xdr:cNvPr id="3" name="Picture 2">
          <a:extLst>
            <a:ext uri="{FF2B5EF4-FFF2-40B4-BE49-F238E27FC236}">
              <a16:creationId xmlns:a16="http://schemas.microsoft.com/office/drawing/2014/main" id="{BDA45C96-2478-D75F-F1FA-4B8FBF9AB9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98780" y="5471160"/>
          <a:ext cx="5387340" cy="967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18</xdr:col>
      <xdr:colOff>238125</xdr:colOff>
      <xdr:row>1</xdr:row>
      <xdr:rowOff>180975</xdr:rowOff>
    </xdr:from>
    <xdr:to>
      <xdr:col>26</xdr:col>
      <xdr:colOff>285750</xdr:colOff>
      <xdr:row>24</xdr:row>
      <xdr:rowOff>171450</xdr:rowOff>
    </xdr:to>
    <xdr:pic>
      <xdr:nvPicPr>
        <xdr:cNvPr id="2" name="Picture 1">
          <a:extLst>
            <a:ext uri="{FF2B5EF4-FFF2-40B4-BE49-F238E27FC236}">
              <a16:creationId xmlns:a16="http://schemas.microsoft.com/office/drawing/2014/main" id="{71242599-9A1E-DCEC-6955-744C65FFFB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49375" y="180975"/>
          <a:ext cx="5438775" cy="470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250452</xdr:colOff>
      <xdr:row>25</xdr:row>
      <xdr:rowOff>46504</xdr:rowOff>
    </xdr:from>
    <xdr:to>
      <xdr:col>26</xdr:col>
      <xdr:colOff>145677</xdr:colOff>
      <xdr:row>35</xdr:row>
      <xdr:rowOff>132229</xdr:rowOff>
    </xdr:to>
    <xdr:pic>
      <xdr:nvPicPr>
        <xdr:cNvPr id="3" name="Picture 2">
          <a:extLst>
            <a:ext uri="{FF2B5EF4-FFF2-40B4-BE49-F238E27FC236}">
              <a16:creationId xmlns:a16="http://schemas.microsoft.com/office/drawing/2014/main" id="{45689AE4-6B1B-0BEB-D779-BF327C43F0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62287" y="4860551"/>
          <a:ext cx="5354731" cy="1878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142875</xdr:colOff>
      <xdr:row>57</xdr:row>
      <xdr:rowOff>38100</xdr:rowOff>
    </xdr:from>
    <xdr:to>
      <xdr:col>7</xdr:col>
      <xdr:colOff>819150</xdr:colOff>
      <xdr:row>86</xdr:row>
      <xdr:rowOff>123825</xdr:rowOff>
    </xdr:to>
    <xdr:pic>
      <xdr:nvPicPr>
        <xdr:cNvPr id="4" name="Picture 3">
          <a:extLst>
            <a:ext uri="{FF2B5EF4-FFF2-40B4-BE49-F238E27FC236}">
              <a16:creationId xmlns:a16="http://schemas.microsoft.com/office/drawing/2014/main" id="{602200B0-C23A-9D13-A2DF-90AE5A7E83E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5" y="12239625"/>
          <a:ext cx="5400675" cy="5610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800100</xdr:colOff>
      <xdr:row>56</xdr:row>
      <xdr:rowOff>180975</xdr:rowOff>
    </xdr:from>
    <xdr:to>
      <xdr:col>13</xdr:col>
      <xdr:colOff>320675</xdr:colOff>
      <xdr:row>94</xdr:row>
      <xdr:rowOff>76200</xdr:rowOff>
    </xdr:to>
    <xdr:pic>
      <xdr:nvPicPr>
        <xdr:cNvPr id="5" name="Picture 4">
          <a:extLst>
            <a:ext uri="{FF2B5EF4-FFF2-40B4-BE49-F238E27FC236}">
              <a16:creationId xmlns:a16="http://schemas.microsoft.com/office/drawing/2014/main" id="{2D676B2E-DB2D-A317-08A1-D8E94B21585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24500" y="12192000"/>
          <a:ext cx="5248275" cy="7134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371475</xdr:colOff>
      <xdr:row>56</xdr:row>
      <xdr:rowOff>171450</xdr:rowOff>
    </xdr:from>
    <xdr:to>
      <xdr:col>20</xdr:col>
      <xdr:colOff>381000</xdr:colOff>
      <xdr:row>81</xdr:row>
      <xdr:rowOff>28575</xdr:rowOff>
    </xdr:to>
    <xdr:pic>
      <xdr:nvPicPr>
        <xdr:cNvPr id="6" name="Picture 5">
          <a:extLst>
            <a:ext uri="{FF2B5EF4-FFF2-40B4-BE49-F238E27FC236}">
              <a16:creationId xmlns:a16="http://schemas.microsoft.com/office/drawing/2014/main" id="{A0176578-9360-C94E-BE79-0CE2BE072F6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829925" y="12182475"/>
          <a:ext cx="5476875" cy="4619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97</xdr:row>
      <xdr:rowOff>0</xdr:rowOff>
    </xdr:from>
    <xdr:to>
      <xdr:col>8</xdr:col>
      <xdr:colOff>0</xdr:colOff>
      <xdr:row>113</xdr:row>
      <xdr:rowOff>161925</xdr:rowOff>
    </xdr:to>
    <xdr:pic>
      <xdr:nvPicPr>
        <xdr:cNvPr id="7" name="Picture 6">
          <a:extLst>
            <a:ext uri="{FF2B5EF4-FFF2-40B4-BE49-F238E27FC236}">
              <a16:creationId xmlns:a16="http://schemas.microsoft.com/office/drawing/2014/main" id="{F6E86E53-03B1-2C2C-F325-63FE64EE1EC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 y="19821525"/>
          <a:ext cx="5819775" cy="3209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1905</xdr:colOff>
      <xdr:row>9</xdr:row>
      <xdr:rowOff>61963</xdr:rowOff>
    </xdr:from>
    <xdr:ext cx="7206615" cy="329565"/>
    <xdr:grpSp>
      <xdr:nvGrpSpPr>
        <xdr:cNvPr id="2" name="Group 2">
          <a:extLst>
            <a:ext uri="{FF2B5EF4-FFF2-40B4-BE49-F238E27FC236}">
              <a16:creationId xmlns:a16="http://schemas.microsoft.com/office/drawing/2014/main" id="{1D84A3D1-220F-479E-A3C4-5B7DED03043B}"/>
            </a:ext>
          </a:extLst>
        </xdr:cNvPr>
        <xdr:cNvGrpSpPr/>
      </xdr:nvGrpSpPr>
      <xdr:grpSpPr>
        <a:xfrm>
          <a:off x="1905" y="2142223"/>
          <a:ext cx="7206615" cy="329565"/>
          <a:chOff x="0" y="0"/>
          <a:chExt cx="7206615" cy="329565"/>
        </a:xfrm>
      </xdr:grpSpPr>
      <xdr:sp macro="" textlink="">
        <xdr:nvSpPr>
          <xdr:cNvPr id="3" name="Shape 3">
            <a:extLst>
              <a:ext uri="{FF2B5EF4-FFF2-40B4-BE49-F238E27FC236}">
                <a16:creationId xmlns:a16="http://schemas.microsoft.com/office/drawing/2014/main" id="{E0C42BDA-3388-0CBF-4557-7B3B696484B3}"/>
              </a:ext>
            </a:extLst>
          </xdr:cNvPr>
          <xdr:cNvSpPr/>
        </xdr:nvSpPr>
        <xdr:spPr>
          <a:xfrm>
            <a:off x="1270" y="1905"/>
            <a:ext cx="7204075" cy="0"/>
          </a:xfrm>
          <a:custGeom>
            <a:avLst/>
            <a:gdLst/>
            <a:ahLst/>
            <a:cxnLst/>
            <a:rect l="0" t="0" r="0" b="0"/>
            <a:pathLst>
              <a:path w="7204075">
                <a:moveTo>
                  <a:pt x="0" y="0"/>
                </a:moveTo>
                <a:lnTo>
                  <a:pt x="7203770" y="0"/>
                </a:lnTo>
              </a:path>
            </a:pathLst>
          </a:custGeom>
          <a:ln w="3810">
            <a:solidFill>
              <a:srgbClr val="000000"/>
            </a:solidFill>
          </a:ln>
        </xdr:spPr>
      </xdr:sp>
      <xdr:sp macro="" textlink="">
        <xdr:nvSpPr>
          <xdr:cNvPr id="4" name="Shape 4">
            <a:extLst>
              <a:ext uri="{FF2B5EF4-FFF2-40B4-BE49-F238E27FC236}">
                <a16:creationId xmlns:a16="http://schemas.microsoft.com/office/drawing/2014/main" id="{2ECB0A9A-C49B-D02A-7E5A-ECAB7C30AD10}"/>
              </a:ext>
            </a:extLst>
          </xdr:cNvPr>
          <xdr:cNvSpPr/>
        </xdr:nvSpPr>
        <xdr:spPr>
          <a:xfrm>
            <a:off x="1584248" y="289902"/>
            <a:ext cx="3786504" cy="0"/>
          </a:xfrm>
          <a:custGeom>
            <a:avLst/>
            <a:gdLst/>
            <a:ahLst/>
            <a:cxnLst/>
            <a:rect l="0" t="0" r="0" b="0"/>
            <a:pathLst>
              <a:path w="3786504">
                <a:moveTo>
                  <a:pt x="0" y="0"/>
                </a:moveTo>
                <a:lnTo>
                  <a:pt x="3786098" y="0"/>
                </a:lnTo>
              </a:path>
            </a:pathLst>
          </a:custGeom>
          <a:ln w="6350">
            <a:solidFill>
              <a:srgbClr val="000000"/>
            </a:solidFill>
          </a:ln>
        </xdr:spPr>
      </xdr:sp>
      <xdr:sp macro="" textlink="">
        <xdr:nvSpPr>
          <xdr:cNvPr id="5" name="Shape 5">
            <a:extLst>
              <a:ext uri="{FF2B5EF4-FFF2-40B4-BE49-F238E27FC236}">
                <a16:creationId xmlns:a16="http://schemas.microsoft.com/office/drawing/2014/main" id="{03241AC4-B668-F75F-049F-BB125D7CB467}"/>
              </a:ext>
            </a:extLst>
          </xdr:cNvPr>
          <xdr:cNvSpPr/>
        </xdr:nvSpPr>
        <xdr:spPr>
          <a:xfrm>
            <a:off x="5367172" y="34734"/>
            <a:ext cx="0" cy="258445"/>
          </a:xfrm>
          <a:custGeom>
            <a:avLst/>
            <a:gdLst/>
            <a:ahLst/>
            <a:cxnLst/>
            <a:rect l="0" t="0" r="0" b="0"/>
            <a:pathLst>
              <a:path h="258445">
                <a:moveTo>
                  <a:pt x="0" y="0"/>
                </a:moveTo>
                <a:lnTo>
                  <a:pt x="0" y="258343"/>
                </a:lnTo>
              </a:path>
            </a:pathLst>
          </a:custGeom>
          <a:ln w="6350">
            <a:solidFill>
              <a:srgbClr val="000000"/>
            </a:solidFill>
          </a:ln>
        </xdr:spPr>
      </xdr:sp>
      <xdr:sp macro="" textlink="">
        <xdr:nvSpPr>
          <xdr:cNvPr id="6" name="Shape 6">
            <a:extLst>
              <a:ext uri="{FF2B5EF4-FFF2-40B4-BE49-F238E27FC236}">
                <a16:creationId xmlns:a16="http://schemas.microsoft.com/office/drawing/2014/main" id="{8E0F1290-4DA8-49CC-0FBB-E27B8E3A07D0}"/>
              </a:ext>
            </a:extLst>
          </xdr:cNvPr>
          <xdr:cNvSpPr/>
        </xdr:nvSpPr>
        <xdr:spPr>
          <a:xfrm>
            <a:off x="0" y="325907"/>
            <a:ext cx="7206615" cy="0"/>
          </a:xfrm>
          <a:custGeom>
            <a:avLst/>
            <a:gdLst/>
            <a:ahLst/>
            <a:cxnLst/>
            <a:rect l="0" t="0" r="0" b="0"/>
            <a:pathLst>
              <a:path w="7206615">
                <a:moveTo>
                  <a:pt x="0" y="0"/>
                </a:moveTo>
                <a:lnTo>
                  <a:pt x="7205992" y="0"/>
                </a:lnTo>
              </a:path>
            </a:pathLst>
          </a:custGeom>
          <a:ln w="6350">
            <a:solidFill>
              <a:srgbClr val="000000"/>
            </a:solidFill>
          </a:ln>
        </xdr:spPr>
      </xdr:sp>
      <xdr:sp macro="" textlink="">
        <xdr:nvSpPr>
          <xdr:cNvPr id="7" name="Textbox 7">
            <a:extLst>
              <a:ext uri="{FF2B5EF4-FFF2-40B4-BE49-F238E27FC236}">
                <a16:creationId xmlns:a16="http://schemas.microsoft.com/office/drawing/2014/main" id="{4D13A7AE-D1FF-F3A4-4A75-1655613D7BBA}"/>
              </a:ext>
            </a:extLst>
          </xdr:cNvPr>
          <xdr:cNvSpPr txBox="1"/>
        </xdr:nvSpPr>
        <xdr:spPr>
          <a:xfrm>
            <a:off x="0" y="0"/>
            <a:ext cx="7206615" cy="329565"/>
          </a:xfrm>
          <a:prstGeom prst="rect">
            <a:avLst/>
          </a:prstGeom>
        </xdr:spPr>
        <xdr:txBody>
          <a:bodyPr vertOverflow="clip" lIns="0" tIns="0" rIns="0" bIns="0" anchor="t"/>
          <a:lstStyle/>
          <a:p>
            <a:r>
              <a:rPr sz="1000" b="0">
                <a:latin typeface="Trebuchet MS"/>
                <a:cs typeface="Trebuchet MS"/>
              </a:rPr>
              <a:t>Nr.de</a:t>
            </a:r>
            <a:r>
              <a:rPr sz="1000" b="0" spc="-90">
                <a:latin typeface="Trebuchet MS"/>
                <a:cs typeface="Trebuchet MS"/>
              </a:rPr>
              <a:t> </a:t>
            </a:r>
            <a:r>
              <a:rPr sz="1000" b="0" spc="0">
                <a:latin typeface="Trebuchet MS"/>
                <a:cs typeface="Trebuchet MS"/>
              </a:rPr>
              <a:t>evidenţă</a:t>
            </a:r>
            <a:r>
              <a:rPr sz="1000" b="0" spc="-90">
                <a:latin typeface="Trebuchet MS"/>
                <a:cs typeface="Trebuchet MS"/>
              </a:rPr>
              <a:t> </a:t>
            </a:r>
            <a:r>
              <a:rPr sz="1000" b="0" spc="0">
                <a:latin typeface="Trebuchet MS"/>
                <a:cs typeface="Trebuchet MS"/>
              </a:rPr>
              <a:t>a</a:t>
            </a:r>
            <a:r>
              <a:rPr sz="1000" b="0" spc="120">
                <a:latin typeface="Trebuchet MS"/>
                <a:cs typeface="Trebuchet MS"/>
              </a:rPr>
              <a:t> </a:t>
            </a:r>
            <a:r>
              <a:rPr sz="1000" b="0" spc="0">
                <a:latin typeface="Trebuchet MS"/>
                <a:cs typeface="Trebuchet MS"/>
              </a:rPr>
              <a:t>plăţii</a:t>
            </a:r>
          </a:p>
        </xdr:txBody>
      </xdr:sp>
    </xdr:grpSp>
    <xdr:clientData/>
  </xdr:oneCellAnchor>
  <xdr:oneCellAnchor>
    <xdr:from>
      <xdr:col>0</xdr:col>
      <xdr:colOff>156430</xdr:colOff>
      <xdr:row>5</xdr:row>
      <xdr:rowOff>91280</xdr:rowOff>
    </xdr:from>
    <xdr:ext cx="710965" cy="179813"/>
    <xdr:pic>
      <xdr:nvPicPr>
        <xdr:cNvPr id="8" name="image1.png">
          <a:extLst>
            <a:ext uri="{FF2B5EF4-FFF2-40B4-BE49-F238E27FC236}">
              <a16:creationId xmlns:a16="http://schemas.microsoft.com/office/drawing/2014/main" id="{8A593A6C-8C77-4B26-8773-E5441AE7AD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6430" y="1302860"/>
          <a:ext cx="710965" cy="179813"/>
        </a:xfrm>
        <a:prstGeom prst="rect">
          <a:avLst/>
        </a:prstGeom>
      </xdr:spPr>
    </xdr:pic>
    <xdr:clientData/>
  </xdr:oneCellAnchor>
  <xdr:oneCellAnchor>
    <xdr:from>
      <xdr:col>9</xdr:col>
      <xdr:colOff>30111</xdr:colOff>
      <xdr:row>9</xdr:row>
      <xdr:rowOff>448271</xdr:rowOff>
    </xdr:from>
    <xdr:ext cx="203200" cy="203200"/>
    <xdr:sp macro="" textlink="">
      <xdr:nvSpPr>
        <xdr:cNvPr id="9" name="Shape 9">
          <a:extLst>
            <a:ext uri="{FF2B5EF4-FFF2-40B4-BE49-F238E27FC236}">
              <a16:creationId xmlns:a16="http://schemas.microsoft.com/office/drawing/2014/main" id="{22E8E5BE-3E27-4CFA-B6B5-72B51C1F15D1}"/>
            </a:ext>
          </a:extLst>
        </xdr:cNvPr>
        <xdr:cNvSpPr/>
      </xdr:nvSpPr>
      <xdr:spPr>
        <a:xfrm>
          <a:off x="4525911" y="2513291"/>
          <a:ext cx="203200" cy="203200"/>
        </a:xfrm>
        <a:custGeom>
          <a:avLst/>
          <a:gdLst/>
          <a:ahLst/>
          <a:cxnLst/>
          <a:rect l="0" t="0" r="0" b="0"/>
          <a:pathLst>
            <a:path w="203200" h="203200">
              <a:moveTo>
                <a:pt x="0" y="203200"/>
              </a:moveTo>
              <a:lnTo>
                <a:pt x="203200" y="203200"/>
              </a:lnTo>
              <a:lnTo>
                <a:pt x="203200" y="0"/>
              </a:lnTo>
              <a:lnTo>
                <a:pt x="0" y="0"/>
              </a:lnTo>
              <a:lnTo>
                <a:pt x="0" y="203200"/>
              </a:lnTo>
              <a:close/>
            </a:path>
          </a:pathLst>
        </a:custGeom>
        <a:ln w="6350">
          <a:solidFill>
            <a:srgbClr val="000000"/>
          </a:solidFill>
        </a:ln>
      </xdr:spPr>
    </xdr:sp>
    <xdr:clientData/>
  </xdr:oneCellAnchor>
  <xdr:oneCellAnchor>
    <xdr:from>
      <xdr:col>7</xdr:col>
      <xdr:colOff>223075</xdr:colOff>
      <xdr:row>11</xdr:row>
      <xdr:rowOff>221170</xdr:rowOff>
    </xdr:from>
    <xdr:ext cx="203200" cy="203200"/>
    <xdr:sp macro="" textlink="">
      <xdr:nvSpPr>
        <xdr:cNvPr id="10" name="Shape 10">
          <a:extLst>
            <a:ext uri="{FF2B5EF4-FFF2-40B4-BE49-F238E27FC236}">
              <a16:creationId xmlns:a16="http://schemas.microsoft.com/office/drawing/2014/main" id="{EE47858E-4CE2-44F6-A4C7-DDDDB4B98DB1}"/>
            </a:ext>
          </a:extLst>
        </xdr:cNvPr>
        <xdr:cNvSpPr/>
      </xdr:nvSpPr>
      <xdr:spPr>
        <a:xfrm>
          <a:off x="4017835" y="3452050"/>
          <a:ext cx="203200" cy="203200"/>
        </a:xfrm>
        <a:custGeom>
          <a:avLst/>
          <a:gdLst/>
          <a:ahLst/>
          <a:cxnLst/>
          <a:rect l="0" t="0" r="0" b="0"/>
          <a:pathLst>
            <a:path w="203200" h="203200">
              <a:moveTo>
                <a:pt x="0" y="203200"/>
              </a:moveTo>
              <a:lnTo>
                <a:pt x="203200" y="203200"/>
              </a:lnTo>
              <a:lnTo>
                <a:pt x="203200" y="0"/>
              </a:lnTo>
              <a:lnTo>
                <a:pt x="0" y="0"/>
              </a:lnTo>
              <a:lnTo>
                <a:pt x="0" y="203200"/>
              </a:lnTo>
              <a:close/>
            </a:path>
          </a:pathLst>
        </a:custGeom>
        <a:ln w="6350">
          <a:solidFill>
            <a:srgbClr val="000000"/>
          </a:solidFill>
        </a:ln>
      </xdr:spPr>
    </xdr:sp>
    <xdr:clientData/>
  </xdr:oneCellAnchor>
  <xdr:oneCellAnchor>
    <xdr:from>
      <xdr:col>14</xdr:col>
      <xdr:colOff>1190897</xdr:colOff>
      <xdr:row>11</xdr:row>
      <xdr:rowOff>221170</xdr:rowOff>
    </xdr:from>
    <xdr:ext cx="203200" cy="203200"/>
    <xdr:sp macro="" textlink="">
      <xdr:nvSpPr>
        <xdr:cNvPr id="11" name="Shape 11">
          <a:extLst>
            <a:ext uri="{FF2B5EF4-FFF2-40B4-BE49-F238E27FC236}">
              <a16:creationId xmlns:a16="http://schemas.microsoft.com/office/drawing/2014/main" id="{93D1BE30-3716-4AA9-92AD-8AEA84825344}"/>
            </a:ext>
          </a:extLst>
        </xdr:cNvPr>
        <xdr:cNvSpPr/>
      </xdr:nvSpPr>
      <xdr:spPr>
        <a:xfrm>
          <a:off x="7881257" y="3452050"/>
          <a:ext cx="203200" cy="203200"/>
        </a:xfrm>
        <a:custGeom>
          <a:avLst/>
          <a:gdLst/>
          <a:ahLst/>
          <a:cxnLst/>
          <a:rect l="0" t="0" r="0" b="0"/>
          <a:pathLst>
            <a:path w="203200" h="203200">
              <a:moveTo>
                <a:pt x="0" y="203200"/>
              </a:moveTo>
              <a:lnTo>
                <a:pt x="203200" y="203200"/>
              </a:lnTo>
              <a:lnTo>
                <a:pt x="203200" y="0"/>
              </a:lnTo>
              <a:lnTo>
                <a:pt x="0" y="0"/>
              </a:lnTo>
              <a:lnTo>
                <a:pt x="0" y="203200"/>
              </a:lnTo>
              <a:close/>
            </a:path>
          </a:pathLst>
        </a:custGeom>
        <a:ln w="6350">
          <a:solidFill>
            <a:srgbClr val="000000"/>
          </a:solidFill>
        </a:ln>
      </xdr:spPr>
    </xdr:sp>
    <xdr:clientData/>
  </xdr:oneCellAnchor>
  <xdr:oneCellAnchor>
    <xdr:from>
      <xdr:col>0</xdr:col>
      <xdr:colOff>36004</xdr:colOff>
      <xdr:row>12</xdr:row>
      <xdr:rowOff>1485</xdr:rowOff>
    </xdr:from>
    <xdr:ext cx="3490595" cy="273050"/>
    <xdr:grpSp>
      <xdr:nvGrpSpPr>
        <xdr:cNvPr id="12" name="Group 12">
          <a:extLst>
            <a:ext uri="{FF2B5EF4-FFF2-40B4-BE49-F238E27FC236}">
              <a16:creationId xmlns:a16="http://schemas.microsoft.com/office/drawing/2014/main" id="{03DDD9D7-F327-4B4B-820E-CB6AECA92032}"/>
            </a:ext>
          </a:extLst>
        </xdr:cNvPr>
        <xdr:cNvGrpSpPr/>
      </xdr:nvGrpSpPr>
      <xdr:grpSpPr>
        <a:xfrm>
          <a:off x="36004" y="4375365"/>
          <a:ext cx="3490595" cy="273050"/>
          <a:chOff x="0" y="0"/>
          <a:chExt cx="3490595" cy="273050"/>
        </a:xfrm>
      </xdr:grpSpPr>
      <xdr:sp macro="" textlink="">
        <xdr:nvSpPr>
          <xdr:cNvPr id="13" name="Shape 13">
            <a:extLst>
              <a:ext uri="{FF2B5EF4-FFF2-40B4-BE49-F238E27FC236}">
                <a16:creationId xmlns:a16="http://schemas.microsoft.com/office/drawing/2014/main" id="{B5837B9E-D044-A705-8571-DAB1D5855572}"/>
              </a:ext>
            </a:extLst>
          </xdr:cNvPr>
          <xdr:cNvSpPr/>
        </xdr:nvSpPr>
        <xdr:spPr>
          <a:xfrm>
            <a:off x="0" y="269557"/>
            <a:ext cx="3490595" cy="0"/>
          </a:xfrm>
          <a:custGeom>
            <a:avLst/>
            <a:gdLst/>
            <a:ahLst/>
            <a:cxnLst/>
            <a:rect l="0" t="0" r="0" b="0"/>
            <a:pathLst>
              <a:path w="3490595">
                <a:moveTo>
                  <a:pt x="0" y="0"/>
                </a:moveTo>
                <a:lnTo>
                  <a:pt x="3490252" y="0"/>
                </a:lnTo>
              </a:path>
            </a:pathLst>
          </a:custGeom>
          <a:ln w="6350">
            <a:solidFill>
              <a:srgbClr val="000000"/>
            </a:solidFill>
          </a:ln>
        </xdr:spPr>
      </xdr:sp>
      <xdr:sp macro="" textlink="">
        <xdr:nvSpPr>
          <xdr:cNvPr id="14" name="Shape 14">
            <a:extLst>
              <a:ext uri="{FF2B5EF4-FFF2-40B4-BE49-F238E27FC236}">
                <a16:creationId xmlns:a16="http://schemas.microsoft.com/office/drawing/2014/main" id="{A9E28A47-6AF9-E029-56D8-66CD1901BE9A}"/>
              </a:ext>
            </a:extLst>
          </xdr:cNvPr>
          <xdr:cNvSpPr/>
        </xdr:nvSpPr>
        <xdr:spPr>
          <a:xfrm>
            <a:off x="3487077" y="0"/>
            <a:ext cx="0" cy="273050"/>
          </a:xfrm>
          <a:custGeom>
            <a:avLst/>
            <a:gdLst/>
            <a:ahLst/>
            <a:cxnLst/>
            <a:rect l="0" t="0" r="0" b="0"/>
            <a:pathLst>
              <a:path h="273050">
                <a:moveTo>
                  <a:pt x="0" y="0"/>
                </a:moveTo>
                <a:lnTo>
                  <a:pt x="0" y="272732"/>
                </a:lnTo>
              </a:path>
            </a:pathLst>
          </a:custGeom>
          <a:ln w="6350">
            <a:solidFill>
              <a:srgbClr val="000000"/>
            </a:solidFill>
          </a:ln>
        </xdr:spPr>
      </xdr:sp>
    </xdr:grpSp>
    <xdr:clientData/>
  </xdr:oneCellAnchor>
  <xdr:oneCellAnchor>
    <xdr:from>
      <xdr:col>9</xdr:col>
      <xdr:colOff>32835</xdr:colOff>
      <xdr:row>12</xdr:row>
      <xdr:rowOff>1485</xdr:rowOff>
    </xdr:from>
    <xdr:ext cx="3138170" cy="273050"/>
    <xdr:grpSp>
      <xdr:nvGrpSpPr>
        <xdr:cNvPr id="15" name="Group 15">
          <a:extLst>
            <a:ext uri="{FF2B5EF4-FFF2-40B4-BE49-F238E27FC236}">
              <a16:creationId xmlns:a16="http://schemas.microsoft.com/office/drawing/2014/main" id="{A2D80618-DBC8-4704-B1EA-BE7DC02BA9EE}"/>
            </a:ext>
          </a:extLst>
        </xdr:cNvPr>
        <xdr:cNvGrpSpPr/>
      </xdr:nvGrpSpPr>
      <xdr:grpSpPr>
        <a:xfrm>
          <a:off x="4536255" y="4375365"/>
          <a:ext cx="3138170" cy="273050"/>
          <a:chOff x="0" y="0"/>
          <a:chExt cx="3138170" cy="273050"/>
        </a:xfrm>
      </xdr:grpSpPr>
      <xdr:sp macro="" textlink="">
        <xdr:nvSpPr>
          <xdr:cNvPr id="16" name="Shape 16">
            <a:extLst>
              <a:ext uri="{FF2B5EF4-FFF2-40B4-BE49-F238E27FC236}">
                <a16:creationId xmlns:a16="http://schemas.microsoft.com/office/drawing/2014/main" id="{31C4871C-EA73-BDD4-A619-189A76D43468}"/>
              </a:ext>
            </a:extLst>
          </xdr:cNvPr>
          <xdr:cNvSpPr/>
        </xdr:nvSpPr>
        <xdr:spPr>
          <a:xfrm>
            <a:off x="0" y="269557"/>
            <a:ext cx="3138170" cy="0"/>
          </a:xfrm>
          <a:custGeom>
            <a:avLst/>
            <a:gdLst/>
            <a:ahLst/>
            <a:cxnLst/>
            <a:rect l="0" t="0" r="0" b="0"/>
            <a:pathLst>
              <a:path w="3138170">
                <a:moveTo>
                  <a:pt x="0" y="0"/>
                </a:moveTo>
                <a:lnTo>
                  <a:pt x="3137992" y="0"/>
                </a:lnTo>
              </a:path>
            </a:pathLst>
          </a:custGeom>
          <a:ln w="6350">
            <a:solidFill>
              <a:srgbClr val="000000"/>
            </a:solidFill>
          </a:ln>
        </xdr:spPr>
      </xdr:sp>
      <xdr:sp macro="" textlink="">
        <xdr:nvSpPr>
          <xdr:cNvPr id="17" name="Shape 17">
            <a:extLst>
              <a:ext uri="{FF2B5EF4-FFF2-40B4-BE49-F238E27FC236}">
                <a16:creationId xmlns:a16="http://schemas.microsoft.com/office/drawing/2014/main" id="{845D0D0E-6A61-0387-BBF1-2D31FD94E15D}"/>
              </a:ext>
            </a:extLst>
          </xdr:cNvPr>
          <xdr:cNvSpPr/>
        </xdr:nvSpPr>
        <xdr:spPr>
          <a:xfrm>
            <a:off x="3134817" y="0"/>
            <a:ext cx="0" cy="273050"/>
          </a:xfrm>
          <a:custGeom>
            <a:avLst/>
            <a:gdLst/>
            <a:ahLst/>
            <a:cxnLst/>
            <a:rect l="0" t="0" r="0" b="0"/>
            <a:pathLst>
              <a:path h="273050">
                <a:moveTo>
                  <a:pt x="0" y="0"/>
                </a:moveTo>
                <a:lnTo>
                  <a:pt x="0" y="272732"/>
                </a:lnTo>
              </a:path>
            </a:pathLst>
          </a:custGeom>
          <a:ln w="6350">
            <a:solidFill>
              <a:srgbClr val="000000"/>
            </a:solidFill>
          </a:ln>
        </xdr:spPr>
      </xdr:sp>
    </xdr:grpSp>
    <xdr:clientData/>
  </xdr:oneCellAnchor>
  <xdr:oneCellAnchor>
    <xdr:from>
      <xdr:col>14</xdr:col>
      <xdr:colOff>1232484</xdr:colOff>
      <xdr:row>12</xdr:row>
      <xdr:rowOff>57569</xdr:rowOff>
    </xdr:from>
    <xdr:ext cx="203200" cy="203200"/>
    <xdr:sp macro="" textlink="">
      <xdr:nvSpPr>
        <xdr:cNvPr id="18" name="Shape 18">
          <a:extLst>
            <a:ext uri="{FF2B5EF4-FFF2-40B4-BE49-F238E27FC236}">
              <a16:creationId xmlns:a16="http://schemas.microsoft.com/office/drawing/2014/main" id="{5F1587EF-8671-4484-BE10-B3767CFF8550}"/>
            </a:ext>
          </a:extLst>
        </xdr:cNvPr>
        <xdr:cNvSpPr/>
      </xdr:nvSpPr>
      <xdr:spPr>
        <a:xfrm>
          <a:off x="7922844" y="4408589"/>
          <a:ext cx="203200" cy="203200"/>
        </a:xfrm>
        <a:custGeom>
          <a:avLst/>
          <a:gdLst/>
          <a:ahLst/>
          <a:cxnLst/>
          <a:rect l="0" t="0" r="0" b="0"/>
          <a:pathLst>
            <a:path w="203200" h="203200">
              <a:moveTo>
                <a:pt x="0" y="203200"/>
              </a:moveTo>
              <a:lnTo>
                <a:pt x="203200" y="203200"/>
              </a:lnTo>
              <a:lnTo>
                <a:pt x="203200" y="0"/>
              </a:lnTo>
              <a:lnTo>
                <a:pt x="0" y="0"/>
              </a:lnTo>
              <a:lnTo>
                <a:pt x="0" y="203200"/>
              </a:lnTo>
              <a:close/>
            </a:path>
          </a:pathLst>
        </a:custGeom>
        <a:ln w="6350">
          <a:solidFill>
            <a:srgbClr val="000000"/>
          </a:solidFill>
        </a:ln>
      </xdr:spPr>
    </xdr:sp>
    <xdr:clientData/>
  </xdr:oneCellAnchor>
  <xdr:oneCellAnchor>
    <xdr:from>
      <xdr:col>14</xdr:col>
      <xdr:colOff>57911</xdr:colOff>
      <xdr:row>14</xdr:row>
      <xdr:rowOff>210705</xdr:rowOff>
    </xdr:from>
    <xdr:ext cx="0" cy="273050"/>
    <xdr:sp macro="" textlink="">
      <xdr:nvSpPr>
        <xdr:cNvPr id="19" name="Shape 19">
          <a:extLst>
            <a:ext uri="{FF2B5EF4-FFF2-40B4-BE49-F238E27FC236}">
              <a16:creationId xmlns:a16="http://schemas.microsoft.com/office/drawing/2014/main" id="{96F397E8-1814-4353-A504-10587E708533}"/>
            </a:ext>
          </a:extLst>
        </xdr:cNvPr>
        <xdr:cNvSpPr/>
      </xdr:nvSpPr>
      <xdr:spPr>
        <a:xfrm>
          <a:off x="6748271" y="5323725"/>
          <a:ext cx="0" cy="273050"/>
        </a:xfrm>
        <a:custGeom>
          <a:avLst/>
          <a:gdLst/>
          <a:ahLst/>
          <a:cxnLst/>
          <a:rect l="0" t="0" r="0" b="0"/>
          <a:pathLst>
            <a:path h="273050">
              <a:moveTo>
                <a:pt x="0" y="0"/>
              </a:moveTo>
              <a:lnTo>
                <a:pt x="0" y="272732"/>
              </a:lnTo>
            </a:path>
          </a:pathLst>
        </a:custGeom>
        <a:ln w="6350">
          <a:solidFill>
            <a:srgbClr val="000000"/>
          </a:solidFill>
        </a:ln>
      </xdr:spPr>
    </xdr:sp>
    <xdr:clientData/>
  </xdr:oneCellAnchor>
  <xdr:oneCellAnchor>
    <xdr:from>
      <xdr:col>14</xdr:col>
      <xdr:colOff>126733</xdr:colOff>
      <xdr:row>14</xdr:row>
      <xdr:rowOff>480263</xdr:rowOff>
    </xdr:from>
    <xdr:ext cx="1626870" cy="0"/>
    <xdr:sp macro="" textlink="">
      <xdr:nvSpPr>
        <xdr:cNvPr id="20" name="Shape 20">
          <a:extLst>
            <a:ext uri="{FF2B5EF4-FFF2-40B4-BE49-F238E27FC236}">
              <a16:creationId xmlns:a16="http://schemas.microsoft.com/office/drawing/2014/main" id="{65768C54-FA0A-4483-858C-1D094D977056}"/>
            </a:ext>
          </a:extLst>
        </xdr:cNvPr>
        <xdr:cNvSpPr/>
      </xdr:nvSpPr>
      <xdr:spPr>
        <a:xfrm>
          <a:off x="6817093" y="5593283"/>
          <a:ext cx="1626870" cy="0"/>
        </a:xfrm>
        <a:custGeom>
          <a:avLst/>
          <a:gdLst/>
          <a:ahLst/>
          <a:cxnLst/>
          <a:rect l="0" t="0" r="0" b="0"/>
          <a:pathLst>
            <a:path w="1626870">
              <a:moveTo>
                <a:pt x="0" y="0"/>
              </a:moveTo>
              <a:lnTo>
                <a:pt x="1626349" y="0"/>
              </a:lnTo>
            </a:path>
          </a:pathLst>
        </a:custGeom>
        <a:ln w="6350">
          <a:solidFill>
            <a:srgbClr val="000000"/>
          </a:solidFill>
        </a:ln>
      </xdr:spPr>
    </xdr:sp>
    <xdr:clientData/>
  </xdr:oneCellAnchor>
  <xdr:oneCellAnchor>
    <xdr:from>
      <xdr:col>14</xdr:col>
      <xdr:colOff>777912</xdr:colOff>
      <xdr:row>15</xdr:row>
      <xdr:rowOff>202412</xdr:rowOff>
    </xdr:from>
    <xdr:ext cx="0" cy="266700"/>
    <xdr:sp macro="" textlink="">
      <xdr:nvSpPr>
        <xdr:cNvPr id="21" name="Shape 21">
          <a:extLst>
            <a:ext uri="{FF2B5EF4-FFF2-40B4-BE49-F238E27FC236}">
              <a16:creationId xmlns:a16="http://schemas.microsoft.com/office/drawing/2014/main" id="{47753DBB-D7F7-473A-9E7D-896278324832}"/>
            </a:ext>
          </a:extLst>
        </xdr:cNvPr>
        <xdr:cNvSpPr/>
      </xdr:nvSpPr>
      <xdr:spPr>
        <a:xfrm>
          <a:off x="7468272" y="5795492"/>
          <a:ext cx="0" cy="266700"/>
        </a:xfrm>
        <a:custGeom>
          <a:avLst/>
          <a:gdLst/>
          <a:ahLst/>
          <a:cxnLst/>
          <a:rect l="0" t="0" r="0" b="0"/>
          <a:pathLst>
            <a:path h="266700">
              <a:moveTo>
                <a:pt x="0" y="0"/>
              </a:moveTo>
              <a:lnTo>
                <a:pt x="0" y="266420"/>
              </a:lnTo>
            </a:path>
          </a:pathLst>
        </a:custGeom>
        <a:ln w="6350">
          <a:solidFill>
            <a:srgbClr val="000000"/>
          </a:solidFill>
        </a:ln>
      </xdr:spPr>
    </xdr:sp>
    <xdr:clientData/>
  </xdr:oneCellAnchor>
  <xdr:oneCellAnchor>
    <xdr:from>
      <xdr:col>14</xdr:col>
      <xdr:colOff>871840</xdr:colOff>
      <xdr:row>15</xdr:row>
      <xdr:rowOff>465658</xdr:rowOff>
    </xdr:from>
    <xdr:ext cx="906780" cy="0"/>
    <xdr:sp macro="" textlink="">
      <xdr:nvSpPr>
        <xdr:cNvPr id="22" name="Shape 22">
          <a:extLst>
            <a:ext uri="{FF2B5EF4-FFF2-40B4-BE49-F238E27FC236}">
              <a16:creationId xmlns:a16="http://schemas.microsoft.com/office/drawing/2014/main" id="{0FA1EE61-BEF3-4C9D-A1A1-A028C24AEECF}"/>
            </a:ext>
          </a:extLst>
        </xdr:cNvPr>
        <xdr:cNvSpPr/>
      </xdr:nvSpPr>
      <xdr:spPr>
        <a:xfrm>
          <a:off x="7562200" y="6058738"/>
          <a:ext cx="906780" cy="0"/>
        </a:xfrm>
        <a:custGeom>
          <a:avLst/>
          <a:gdLst/>
          <a:ahLst/>
          <a:cxnLst/>
          <a:rect l="0" t="0" r="0" b="0"/>
          <a:pathLst>
            <a:path w="906780">
              <a:moveTo>
                <a:pt x="0" y="0"/>
              </a:moveTo>
              <a:lnTo>
                <a:pt x="906348" y="0"/>
              </a:lnTo>
            </a:path>
          </a:pathLst>
        </a:custGeom>
        <a:ln w="6350">
          <a:solidFill>
            <a:srgbClr val="000000"/>
          </a:solidFill>
        </a:ln>
      </xdr:spPr>
    </xdr:sp>
    <xdr:clientData/>
  </xdr:oneCellAnchor>
  <xdr:oneCellAnchor>
    <xdr:from>
      <xdr:col>10</xdr:col>
      <xdr:colOff>67233</xdr:colOff>
      <xdr:row>17</xdr:row>
      <xdr:rowOff>3695</xdr:rowOff>
    </xdr:from>
    <xdr:ext cx="2094864" cy="273050"/>
    <xdr:grpSp>
      <xdr:nvGrpSpPr>
        <xdr:cNvPr id="23" name="Group 23">
          <a:extLst>
            <a:ext uri="{FF2B5EF4-FFF2-40B4-BE49-F238E27FC236}">
              <a16:creationId xmlns:a16="http://schemas.microsoft.com/office/drawing/2014/main" id="{59866846-8021-4C7F-8A6D-11A7E2BCE9DD}"/>
            </a:ext>
          </a:extLst>
        </xdr:cNvPr>
        <xdr:cNvGrpSpPr/>
      </xdr:nvGrpSpPr>
      <xdr:grpSpPr>
        <a:xfrm>
          <a:off x="5119293" y="6564515"/>
          <a:ext cx="2094864" cy="273050"/>
          <a:chOff x="0" y="0"/>
          <a:chExt cx="2094864" cy="273050"/>
        </a:xfrm>
      </xdr:grpSpPr>
      <xdr:sp macro="" textlink="">
        <xdr:nvSpPr>
          <xdr:cNvPr id="24" name="Shape 24">
            <a:extLst>
              <a:ext uri="{FF2B5EF4-FFF2-40B4-BE49-F238E27FC236}">
                <a16:creationId xmlns:a16="http://schemas.microsoft.com/office/drawing/2014/main" id="{1450C831-AF45-6E0B-C81F-84A970057650}"/>
              </a:ext>
            </a:extLst>
          </xdr:cNvPr>
          <xdr:cNvSpPr/>
        </xdr:nvSpPr>
        <xdr:spPr>
          <a:xfrm>
            <a:off x="0" y="269557"/>
            <a:ext cx="2094864" cy="0"/>
          </a:xfrm>
          <a:custGeom>
            <a:avLst/>
            <a:gdLst/>
            <a:ahLst/>
            <a:cxnLst/>
            <a:rect l="0" t="0" r="0" b="0"/>
            <a:pathLst>
              <a:path w="2094864">
                <a:moveTo>
                  <a:pt x="0" y="0"/>
                </a:moveTo>
                <a:lnTo>
                  <a:pt x="2094357" y="0"/>
                </a:lnTo>
              </a:path>
            </a:pathLst>
          </a:custGeom>
          <a:ln w="6350">
            <a:solidFill>
              <a:srgbClr val="000000"/>
            </a:solidFill>
          </a:ln>
        </xdr:spPr>
      </xdr:sp>
      <xdr:sp macro="" textlink="">
        <xdr:nvSpPr>
          <xdr:cNvPr id="25" name="Shape 25">
            <a:extLst>
              <a:ext uri="{FF2B5EF4-FFF2-40B4-BE49-F238E27FC236}">
                <a16:creationId xmlns:a16="http://schemas.microsoft.com/office/drawing/2014/main" id="{4AAA4217-A719-2BB7-C3D4-B5009D93ECFB}"/>
              </a:ext>
            </a:extLst>
          </xdr:cNvPr>
          <xdr:cNvSpPr/>
        </xdr:nvSpPr>
        <xdr:spPr>
          <a:xfrm>
            <a:off x="2091182" y="0"/>
            <a:ext cx="0" cy="273050"/>
          </a:xfrm>
          <a:custGeom>
            <a:avLst/>
            <a:gdLst/>
            <a:ahLst/>
            <a:cxnLst/>
            <a:rect l="0" t="0" r="0" b="0"/>
            <a:pathLst>
              <a:path h="273050">
                <a:moveTo>
                  <a:pt x="0" y="0"/>
                </a:moveTo>
                <a:lnTo>
                  <a:pt x="0" y="272732"/>
                </a:lnTo>
              </a:path>
            </a:pathLst>
          </a:custGeom>
          <a:ln w="6350">
            <a:solidFill>
              <a:srgbClr val="000000"/>
            </a:solidFill>
          </a:ln>
        </xdr:spPr>
      </xdr:sp>
    </xdr:grpSp>
    <xdr:clientData/>
  </xdr:oneCellAnchor>
  <xdr:oneCellAnchor>
    <xdr:from>
      <xdr:col>14</xdr:col>
      <xdr:colOff>871853</xdr:colOff>
      <xdr:row>16</xdr:row>
      <xdr:rowOff>463753</xdr:rowOff>
    </xdr:from>
    <xdr:ext cx="906780" cy="0"/>
    <xdr:sp macro="" textlink="">
      <xdr:nvSpPr>
        <xdr:cNvPr id="26" name="Shape 26">
          <a:extLst>
            <a:ext uri="{FF2B5EF4-FFF2-40B4-BE49-F238E27FC236}">
              <a16:creationId xmlns:a16="http://schemas.microsoft.com/office/drawing/2014/main" id="{8BEAC408-D929-49AC-983A-297777C106FB}"/>
            </a:ext>
          </a:extLst>
        </xdr:cNvPr>
        <xdr:cNvSpPr/>
      </xdr:nvSpPr>
      <xdr:spPr>
        <a:xfrm>
          <a:off x="7562213" y="6521653"/>
          <a:ext cx="906780" cy="0"/>
        </a:xfrm>
        <a:custGeom>
          <a:avLst/>
          <a:gdLst/>
          <a:ahLst/>
          <a:cxnLst/>
          <a:rect l="0" t="0" r="0" b="0"/>
          <a:pathLst>
            <a:path w="906780">
              <a:moveTo>
                <a:pt x="0" y="0"/>
              </a:moveTo>
              <a:lnTo>
                <a:pt x="906348" y="0"/>
              </a:lnTo>
            </a:path>
          </a:pathLst>
        </a:custGeom>
        <a:ln w="6350">
          <a:solidFill>
            <a:srgbClr val="000000"/>
          </a:solidFill>
        </a:ln>
      </xdr:spPr>
    </xdr:sp>
    <xdr:clientData/>
  </xdr:oneCellAnchor>
  <xdr:oneCellAnchor>
    <xdr:from>
      <xdr:col>0</xdr:col>
      <xdr:colOff>0</xdr:colOff>
      <xdr:row>18</xdr:row>
      <xdr:rowOff>2006</xdr:rowOff>
    </xdr:from>
    <xdr:ext cx="1446530" cy="265430"/>
    <xdr:grpSp>
      <xdr:nvGrpSpPr>
        <xdr:cNvPr id="27" name="Group 27">
          <a:extLst>
            <a:ext uri="{FF2B5EF4-FFF2-40B4-BE49-F238E27FC236}">
              <a16:creationId xmlns:a16="http://schemas.microsoft.com/office/drawing/2014/main" id="{2C441EC1-2D51-48D5-8762-58640BBB99C1}"/>
            </a:ext>
          </a:extLst>
        </xdr:cNvPr>
        <xdr:cNvGrpSpPr/>
      </xdr:nvGrpSpPr>
      <xdr:grpSpPr>
        <a:xfrm>
          <a:off x="0" y="7020026"/>
          <a:ext cx="1446530" cy="265430"/>
          <a:chOff x="0" y="0"/>
          <a:chExt cx="1446530" cy="265430"/>
        </a:xfrm>
      </xdr:grpSpPr>
      <xdr:sp macro="" textlink="">
        <xdr:nvSpPr>
          <xdr:cNvPr id="28" name="Shape 28">
            <a:extLst>
              <a:ext uri="{FF2B5EF4-FFF2-40B4-BE49-F238E27FC236}">
                <a16:creationId xmlns:a16="http://schemas.microsoft.com/office/drawing/2014/main" id="{B623DB0F-EA48-91D9-3DEE-25FB3ED7F78A}"/>
              </a:ext>
            </a:extLst>
          </xdr:cNvPr>
          <xdr:cNvSpPr/>
        </xdr:nvSpPr>
        <xdr:spPr>
          <a:xfrm>
            <a:off x="0" y="261721"/>
            <a:ext cx="1446530" cy="0"/>
          </a:xfrm>
          <a:custGeom>
            <a:avLst/>
            <a:gdLst/>
            <a:ahLst/>
            <a:cxnLst/>
            <a:rect l="0" t="0" r="0" b="0"/>
            <a:pathLst>
              <a:path w="1446530">
                <a:moveTo>
                  <a:pt x="0" y="0"/>
                </a:moveTo>
                <a:lnTo>
                  <a:pt x="1446352" y="0"/>
                </a:lnTo>
              </a:path>
            </a:pathLst>
          </a:custGeom>
          <a:ln w="6350">
            <a:solidFill>
              <a:srgbClr val="000000"/>
            </a:solidFill>
          </a:ln>
        </xdr:spPr>
      </xdr:sp>
      <xdr:sp macro="" textlink="">
        <xdr:nvSpPr>
          <xdr:cNvPr id="29" name="Shape 29">
            <a:extLst>
              <a:ext uri="{FF2B5EF4-FFF2-40B4-BE49-F238E27FC236}">
                <a16:creationId xmlns:a16="http://schemas.microsoft.com/office/drawing/2014/main" id="{B5375518-DDC2-351B-E3C7-808613D15B52}"/>
              </a:ext>
            </a:extLst>
          </xdr:cNvPr>
          <xdr:cNvSpPr/>
        </xdr:nvSpPr>
        <xdr:spPr>
          <a:xfrm>
            <a:off x="1443177" y="0"/>
            <a:ext cx="0" cy="265430"/>
          </a:xfrm>
          <a:custGeom>
            <a:avLst/>
            <a:gdLst/>
            <a:ahLst/>
            <a:cxnLst/>
            <a:rect l="0" t="0" r="0" b="0"/>
            <a:pathLst>
              <a:path h="265430">
                <a:moveTo>
                  <a:pt x="0" y="0"/>
                </a:moveTo>
                <a:lnTo>
                  <a:pt x="0" y="264896"/>
                </a:lnTo>
              </a:path>
            </a:pathLst>
          </a:custGeom>
          <a:ln w="6350">
            <a:solidFill>
              <a:srgbClr val="000000"/>
            </a:solidFill>
          </a:ln>
        </xdr:spPr>
      </xdr:sp>
    </xdr:grpSp>
    <xdr:clientData/>
  </xdr:oneCellAnchor>
  <xdr:oneCellAnchor>
    <xdr:from>
      <xdr:col>3</xdr:col>
      <xdr:colOff>368998</xdr:colOff>
      <xdr:row>18</xdr:row>
      <xdr:rowOff>2006</xdr:rowOff>
    </xdr:from>
    <xdr:ext cx="1194435" cy="265430"/>
    <xdr:grpSp>
      <xdr:nvGrpSpPr>
        <xdr:cNvPr id="30" name="Group 30">
          <a:extLst>
            <a:ext uri="{FF2B5EF4-FFF2-40B4-BE49-F238E27FC236}">
              <a16:creationId xmlns:a16="http://schemas.microsoft.com/office/drawing/2014/main" id="{8EB9F6FE-AA80-4E2B-AA6F-35560554CF6D}"/>
            </a:ext>
          </a:extLst>
        </xdr:cNvPr>
        <xdr:cNvGrpSpPr/>
      </xdr:nvGrpSpPr>
      <xdr:grpSpPr>
        <a:xfrm>
          <a:off x="1786318" y="7020026"/>
          <a:ext cx="1194435" cy="265430"/>
          <a:chOff x="0" y="0"/>
          <a:chExt cx="1194435" cy="265430"/>
        </a:xfrm>
      </xdr:grpSpPr>
      <xdr:sp macro="" textlink="">
        <xdr:nvSpPr>
          <xdr:cNvPr id="31" name="Shape 31">
            <a:extLst>
              <a:ext uri="{FF2B5EF4-FFF2-40B4-BE49-F238E27FC236}">
                <a16:creationId xmlns:a16="http://schemas.microsoft.com/office/drawing/2014/main" id="{3AA78F14-95DB-2CB7-FD9C-245B58FB540D}"/>
              </a:ext>
            </a:extLst>
          </xdr:cNvPr>
          <xdr:cNvSpPr/>
        </xdr:nvSpPr>
        <xdr:spPr>
          <a:xfrm>
            <a:off x="0" y="261721"/>
            <a:ext cx="1194435" cy="0"/>
          </a:xfrm>
          <a:custGeom>
            <a:avLst/>
            <a:gdLst/>
            <a:ahLst/>
            <a:cxnLst/>
            <a:rect l="0" t="0" r="0" b="0"/>
            <a:pathLst>
              <a:path w="1194435">
                <a:moveTo>
                  <a:pt x="0" y="0"/>
                </a:moveTo>
                <a:lnTo>
                  <a:pt x="1194358" y="0"/>
                </a:lnTo>
              </a:path>
            </a:pathLst>
          </a:custGeom>
          <a:ln w="6350">
            <a:solidFill>
              <a:srgbClr val="000000"/>
            </a:solidFill>
          </a:ln>
        </xdr:spPr>
      </xdr:sp>
      <xdr:sp macro="" textlink="">
        <xdr:nvSpPr>
          <xdr:cNvPr id="32" name="Shape 32">
            <a:extLst>
              <a:ext uri="{FF2B5EF4-FFF2-40B4-BE49-F238E27FC236}">
                <a16:creationId xmlns:a16="http://schemas.microsoft.com/office/drawing/2014/main" id="{DD1A96C6-BC1D-096D-E463-5751B42F751B}"/>
              </a:ext>
            </a:extLst>
          </xdr:cNvPr>
          <xdr:cNvSpPr/>
        </xdr:nvSpPr>
        <xdr:spPr>
          <a:xfrm>
            <a:off x="1191183" y="0"/>
            <a:ext cx="0" cy="265430"/>
          </a:xfrm>
          <a:custGeom>
            <a:avLst/>
            <a:gdLst/>
            <a:ahLst/>
            <a:cxnLst/>
            <a:rect l="0" t="0" r="0" b="0"/>
            <a:pathLst>
              <a:path h="265430">
                <a:moveTo>
                  <a:pt x="0" y="0"/>
                </a:moveTo>
                <a:lnTo>
                  <a:pt x="0" y="264896"/>
                </a:lnTo>
              </a:path>
            </a:pathLst>
          </a:custGeom>
          <a:ln w="6350">
            <a:solidFill>
              <a:srgbClr val="000000"/>
            </a:solidFill>
          </a:ln>
        </xdr:spPr>
      </xdr:sp>
    </xdr:grpSp>
    <xdr:clientData/>
  </xdr:oneCellAnchor>
  <xdr:oneCellAnchor>
    <xdr:from>
      <xdr:col>6</xdr:col>
      <xdr:colOff>359003</xdr:colOff>
      <xdr:row>17</xdr:row>
      <xdr:rowOff>180733</xdr:rowOff>
    </xdr:from>
    <xdr:ext cx="654685" cy="254000"/>
    <xdr:grpSp>
      <xdr:nvGrpSpPr>
        <xdr:cNvPr id="33" name="Group 33">
          <a:extLst>
            <a:ext uri="{FF2B5EF4-FFF2-40B4-BE49-F238E27FC236}">
              <a16:creationId xmlns:a16="http://schemas.microsoft.com/office/drawing/2014/main" id="{7A844561-FA0F-4218-A74F-EC1E8D944204}"/>
            </a:ext>
          </a:extLst>
        </xdr:cNvPr>
        <xdr:cNvGrpSpPr/>
      </xdr:nvGrpSpPr>
      <xdr:grpSpPr>
        <a:xfrm>
          <a:off x="3368903" y="6741553"/>
          <a:ext cx="654685" cy="254000"/>
          <a:chOff x="0" y="0"/>
          <a:chExt cx="654685" cy="254000"/>
        </a:xfrm>
      </xdr:grpSpPr>
      <xdr:sp macro="" textlink="">
        <xdr:nvSpPr>
          <xdr:cNvPr id="34" name="Shape 34">
            <a:extLst>
              <a:ext uri="{FF2B5EF4-FFF2-40B4-BE49-F238E27FC236}">
                <a16:creationId xmlns:a16="http://schemas.microsoft.com/office/drawing/2014/main" id="{309CE949-1BFB-E4DC-7D11-C6C1BDD416AD}"/>
              </a:ext>
            </a:extLst>
          </xdr:cNvPr>
          <xdr:cNvSpPr/>
        </xdr:nvSpPr>
        <xdr:spPr>
          <a:xfrm>
            <a:off x="0" y="250634"/>
            <a:ext cx="654685" cy="0"/>
          </a:xfrm>
          <a:custGeom>
            <a:avLst/>
            <a:gdLst/>
            <a:ahLst/>
            <a:cxnLst/>
            <a:rect l="0" t="0" r="0" b="0"/>
            <a:pathLst>
              <a:path w="654685">
                <a:moveTo>
                  <a:pt x="0" y="0"/>
                </a:moveTo>
                <a:lnTo>
                  <a:pt x="654354" y="0"/>
                </a:lnTo>
              </a:path>
            </a:pathLst>
          </a:custGeom>
          <a:ln w="6350">
            <a:solidFill>
              <a:srgbClr val="000000"/>
            </a:solidFill>
          </a:ln>
        </xdr:spPr>
      </xdr:sp>
      <xdr:sp macro="" textlink="">
        <xdr:nvSpPr>
          <xdr:cNvPr id="35" name="Shape 35">
            <a:extLst>
              <a:ext uri="{FF2B5EF4-FFF2-40B4-BE49-F238E27FC236}">
                <a16:creationId xmlns:a16="http://schemas.microsoft.com/office/drawing/2014/main" id="{65841AA2-4F6B-FD4B-6D06-C63952EA1A23}"/>
              </a:ext>
            </a:extLst>
          </xdr:cNvPr>
          <xdr:cNvSpPr/>
        </xdr:nvSpPr>
        <xdr:spPr>
          <a:xfrm>
            <a:off x="651179" y="0"/>
            <a:ext cx="0" cy="254000"/>
          </a:xfrm>
          <a:custGeom>
            <a:avLst/>
            <a:gdLst/>
            <a:ahLst/>
            <a:cxnLst/>
            <a:rect l="0" t="0" r="0" b="0"/>
            <a:pathLst>
              <a:path h="254000">
                <a:moveTo>
                  <a:pt x="0" y="0"/>
                </a:moveTo>
                <a:lnTo>
                  <a:pt x="0" y="253809"/>
                </a:lnTo>
              </a:path>
            </a:pathLst>
          </a:custGeom>
          <a:ln w="6350">
            <a:solidFill>
              <a:srgbClr val="000000"/>
            </a:solidFill>
          </a:ln>
        </xdr:spPr>
      </xdr:sp>
    </xdr:grpSp>
    <xdr:clientData/>
  </xdr:oneCellAnchor>
  <xdr:oneCellAnchor>
    <xdr:from>
      <xdr:col>8</xdr:col>
      <xdr:colOff>90233</xdr:colOff>
      <xdr:row>18</xdr:row>
      <xdr:rowOff>1791</xdr:rowOff>
    </xdr:from>
    <xdr:ext cx="654685" cy="273050"/>
    <xdr:grpSp>
      <xdr:nvGrpSpPr>
        <xdr:cNvPr id="36" name="Group 36">
          <a:extLst>
            <a:ext uri="{FF2B5EF4-FFF2-40B4-BE49-F238E27FC236}">
              <a16:creationId xmlns:a16="http://schemas.microsoft.com/office/drawing/2014/main" id="{0C07A9B4-5C1E-4971-BAD5-2C6D8270AA24}"/>
            </a:ext>
          </a:extLst>
        </xdr:cNvPr>
        <xdr:cNvGrpSpPr/>
      </xdr:nvGrpSpPr>
      <xdr:grpSpPr>
        <a:xfrm>
          <a:off x="4365053" y="7019811"/>
          <a:ext cx="654685" cy="273050"/>
          <a:chOff x="0" y="0"/>
          <a:chExt cx="654685" cy="273050"/>
        </a:xfrm>
      </xdr:grpSpPr>
      <xdr:sp macro="" textlink="">
        <xdr:nvSpPr>
          <xdr:cNvPr id="37" name="Shape 37">
            <a:extLst>
              <a:ext uri="{FF2B5EF4-FFF2-40B4-BE49-F238E27FC236}">
                <a16:creationId xmlns:a16="http://schemas.microsoft.com/office/drawing/2014/main" id="{3D668F82-5AE4-33B1-1782-30C47B7AD084}"/>
              </a:ext>
            </a:extLst>
          </xdr:cNvPr>
          <xdr:cNvSpPr/>
        </xdr:nvSpPr>
        <xdr:spPr>
          <a:xfrm>
            <a:off x="0" y="269557"/>
            <a:ext cx="654685" cy="0"/>
          </a:xfrm>
          <a:custGeom>
            <a:avLst/>
            <a:gdLst/>
            <a:ahLst/>
            <a:cxnLst/>
            <a:rect l="0" t="0" r="0" b="0"/>
            <a:pathLst>
              <a:path w="654685">
                <a:moveTo>
                  <a:pt x="0" y="0"/>
                </a:moveTo>
                <a:lnTo>
                  <a:pt x="654354" y="0"/>
                </a:lnTo>
              </a:path>
            </a:pathLst>
          </a:custGeom>
          <a:ln w="6350">
            <a:solidFill>
              <a:srgbClr val="000000"/>
            </a:solidFill>
          </a:ln>
        </xdr:spPr>
      </xdr:sp>
      <xdr:sp macro="" textlink="">
        <xdr:nvSpPr>
          <xdr:cNvPr id="38" name="Shape 38">
            <a:extLst>
              <a:ext uri="{FF2B5EF4-FFF2-40B4-BE49-F238E27FC236}">
                <a16:creationId xmlns:a16="http://schemas.microsoft.com/office/drawing/2014/main" id="{CD9CC7CE-7434-2559-A911-D224452ADB5F}"/>
              </a:ext>
            </a:extLst>
          </xdr:cNvPr>
          <xdr:cNvSpPr/>
        </xdr:nvSpPr>
        <xdr:spPr>
          <a:xfrm>
            <a:off x="651179" y="0"/>
            <a:ext cx="0" cy="273050"/>
          </a:xfrm>
          <a:custGeom>
            <a:avLst/>
            <a:gdLst/>
            <a:ahLst/>
            <a:cxnLst/>
            <a:rect l="0" t="0" r="0" b="0"/>
            <a:pathLst>
              <a:path h="273050">
                <a:moveTo>
                  <a:pt x="0" y="0"/>
                </a:moveTo>
                <a:lnTo>
                  <a:pt x="0" y="272732"/>
                </a:lnTo>
              </a:path>
            </a:pathLst>
          </a:custGeom>
          <a:ln w="6350">
            <a:solidFill>
              <a:srgbClr val="000000"/>
            </a:solidFill>
          </a:ln>
        </xdr:spPr>
      </xdr:sp>
    </xdr:grpSp>
    <xdr:clientData/>
  </xdr:oneCellAnchor>
  <xdr:oneCellAnchor>
    <xdr:from>
      <xdr:col>10</xdr:col>
      <xdr:colOff>175234</xdr:colOff>
      <xdr:row>18</xdr:row>
      <xdr:rowOff>2006</xdr:rowOff>
    </xdr:from>
    <xdr:ext cx="1194435" cy="265430"/>
    <xdr:grpSp>
      <xdr:nvGrpSpPr>
        <xdr:cNvPr id="39" name="Group 39">
          <a:extLst>
            <a:ext uri="{FF2B5EF4-FFF2-40B4-BE49-F238E27FC236}">
              <a16:creationId xmlns:a16="http://schemas.microsoft.com/office/drawing/2014/main" id="{9E419FFB-8E50-424E-9479-87D8222BE8A7}"/>
            </a:ext>
          </a:extLst>
        </xdr:cNvPr>
        <xdr:cNvGrpSpPr/>
      </xdr:nvGrpSpPr>
      <xdr:grpSpPr>
        <a:xfrm>
          <a:off x="5227294" y="7020026"/>
          <a:ext cx="1194435" cy="265430"/>
          <a:chOff x="0" y="0"/>
          <a:chExt cx="1194435" cy="265430"/>
        </a:xfrm>
      </xdr:grpSpPr>
      <xdr:sp macro="" textlink="">
        <xdr:nvSpPr>
          <xdr:cNvPr id="40" name="Shape 40">
            <a:extLst>
              <a:ext uri="{FF2B5EF4-FFF2-40B4-BE49-F238E27FC236}">
                <a16:creationId xmlns:a16="http://schemas.microsoft.com/office/drawing/2014/main" id="{9563F3F0-2B4C-4E1B-EADB-B4634170BC46}"/>
              </a:ext>
            </a:extLst>
          </xdr:cNvPr>
          <xdr:cNvSpPr/>
        </xdr:nvSpPr>
        <xdr:spPr>
          <a:xfrm>
            <a:off x="0" y="261721"/>
            <a:ext cx="1194435" cy="0"/>
          </a:xfrm>
          <a:custGeom>
            <a:avLst/>
            <a:gdLst/>
            <a:ahLst/>
            <a:cxnLst/>
            <a:rect l="0" t="0" r="0" b="0"/>
            <a:pathLst>
              <a:path w="1194435">
                <a:moveTo>
                  <a:pt x="0" y="0"/>
                </a:moveTo>
                <a:lnTo>
                  <a:pt x="1194358" y="0"/>
                </a:lnTo>
              </a:path>
            </a:pathLst>
          </a:custGeom>
          <a:ln w="6350">
            <a:solidFill>
              <a:srgbClr val="000000"/>
            </a:solidFill>
          </a:ln>
        </xdr:spPr>
      </xdr:sp>
      <xdr:sp macro="" textlink="">
        <xdr:nvSpPr>
          <xdr:cNvPr id="41" name="Shape 41">
            <a:extLst>
              <a:ext uri="{FF2B5EF4-FFF2-40B4-BE49-F238E27FC236}">
                <a16:creationId xmlns:a16="http://schemas.microsoft.com/office/drawing/2014/main" id="{C3141E3B-8729-BEA0-A363-1D2B0AB726EA}"/>
              </a:ext>
            </a:extLst>
          </xdr:cNvPr>
          <xdr:cNvSpPr/>
        </xdr:nvSpPr>
        <xdr:spPr>
          <a:xfrm>
            <a:off x="1191183" y="0"/>
            <a:ext cx="0" cy="265430"/>
          </a:xfrm>
          <a:custGeom>
            <a:avLst/>
            <a:gdLst/>
            <a:ahLst/>
            <a:cxnLst/>
            <a:rect l="0" t="0" r="0" b="0"/>
            <a:pathLst>
              <a:path h="265430">
                <a:moveTo>
                  <a:pt x="0" y="0"/>
                </a:moveTo>
                <a:lnTo>
                  <a:pt x="0" y="264896"/>
                </a:lnTo>
              </a:path>
            </a:pathLst>
          </a:custGeom>
          <a:ln w="6350">
            <a:solidFill>
              <a:srgbClr val="000000"/>
            </a:solidFill>
          </a:ln>
        </xdr:spPr>
      </xdr:sp>
    </xdr:grpSp>
    <xdr:clientData/>
  </xdr:oneCellAnchor>
  <xdr:oneCellAnchor>
    <xdr:from>
      <xdr:col>0</xdr:col>
      <xdr:colOff>0</xdr:colOff>
      <xdr:row>18</xdr:row>
      <xdr:rowOff>181991</xdr:rowOff>
    </xdr:from>
    <xdr:ext cx="1266825" cy="263525"/>
    <xdr:grpSp>
      <xdr:nvGrpSpPr>
        <xdr:cNvPr id="42" name="Group 42">
          <a:extLst>
            <a:ext uri="{FF2B5EF4-FFF2-40B4-BE49-F238E27FC236}">
              <a16:creationId xmlns:a16="http://schemas.microsoft.com/office/drawing/2014/main" id="{4D753EAC-87D8-46A5-BB92-E55AC1CA28D9}"/>
            </a:ext>
          </a:extLst>
        </xdr:cNvPr>
        <xdr:cNvGrpSpPr/>
      </xdr:nvGrpSpPr>
      <xdr:grpSpPr>
        <a:xfrm>
          <a:off x="0" y="7200011"/>
          <a:ext cx="1266825" cy="263525"/>
          <a:chOff x="0" y="0"/>
          <a:chExt cx="1266825" cy="263525"/>
        </a:xfrm>
      </xdr:grpSpPr>
      <xdr:sp macro="" textlink="">
        <xdr:nvSpPr>
          <xdr:cNvPr id="43" name="Shape 43">
            <a:extLst>
              <a:ext uri="{FF2B5EF4-FFF2-40B4-BE49-F238E27FC236}">
                <a16:creationId xmlns:a16="http://schemas.microsoft.com/office/drawing/2014/main" id="{CD847E09-D7CB-698F-3060-F0C0FE6F1D0A}"/>
              </a:ext>
            </a:extLst>
          </xdr:cNvPr>
          <xdr:cNvSpPr/>
        </xdr:nvSpPr>
        <xdr:spPr>
          <a:xfrm>
            <a:off x="0" y="260172"/>
            <a:ext cx="1266825" cy="0"/>
          </a:xfrm>
          <a:custGeom>
            <a:avLst/>
            <a:gdLst/>
            <a:ahLst/>
            <a:cxnLst/>
            <a:rect l="0" t="0" r="0" b="0"/>
            <a:pathLst>
              <a:path w="1266825">
                <a:moveTo>
                  <a:pt x="0" y="0"/>
                </a:moveTo>
                <a:lnTo>
                  <a:pt x="1266355" y="0"/>
                </a:lnTo>
              </a:path>
            </a:pathLst>
          </a:custGeom>
          <a:ln w="6350">
            <a:solidFill>
              <a:srgbClr val="000000"/>
            </a:solidFill>
          </a:ln>
        </xdr:spPr>
      </xdr:sp>
      <xdr:sp macro="" textlink="">
        <xdr:nvSpPr>
          <xdr:cNvPr id="44" name="Shape 44">
            <a:extLst>
              <a:ext uri="{FF2B5EF4-FFF2-40B4-BE49-F238E27FC236}">
                <a16:creationId xmlns:a16="http://schemas.microsoft.com/office/drawing/2014/main" id="{D67F0C54-1A6A-E97A-49AE-70B96D3EDF24}"/>
              </a:ext>
            </a:extLst>
          </xdr:cNvPr>
          <xdr:cNvSpPr/>
        </xdr:nvSpPr>
        <xdr:spPr>
          <a:xfrm>
            <a:off x="1263180" y="0"/>
            <a:ext cx="0" cy="263525"/>
          </a:xfrm>
          <a:custGeom>
            <a:avLst/>
            <a:gdLst/>
            <a:ahLst/>
            <a:cxnLst/>
            <a:rect l="0" t="0" r="0" b="0"/>
            <a:pathLst>
              <a:path h="263525">
                <a:moveTo>
                  <a:pt x="0" y="0"/>
                </a:moveTo>
                <a:lnTo>
                  <a:pt x="0" y="263347"/>
                </a:lnTo>
              </a:path>
            </a:pathLst>
          </a:custGeom>
          <a:ln w="6350">
            <a:solidFill>
              <a:srgbClr val="000000"/>
            </a:solidFill>
          </a:ln>
        </xdr:spPr>
      </xdr:sp>
    </xdr:grpSp>
    <xdr:clientData/>
  </xdr:oneCellAnchor>
  <xdr:oneCellAnchor>
    <xdr:from>
      <xdr:col>3</xdr:col>
      <xdr:colOff>189001</xdr:colOff>
      <xdr:row>18</xdr:row>
      <xdr:rowOff>180225</xdr:rowOff>
    </xdr:from>
    <xdr:ext cx="1266825" cy="273050"/>
    <xdr:grpSp>
      <xdr:nvGrpSpPr>
        <xdr:cNvPr id="45" name="Group 45">
          <a:extLst>
            <a:ext uri="{FF2B5EF4-FFF2-40B4-BE49-F238E27FC236}">
              <a16:creationId xmlns:a16="http://schemas.microsoft.com/office/drawing/2014/main" id="{32F9BC25-4DCE-4626-848D-1C348686F247}"/>
            </a:ext>
          </a:extLst>
        </xdr:cNvPr>
        <xdr:cNvGrpSpPr/>
      </xdr:nvGrpSpPr>
      <xdr:grpSpPr>
        <a:xfrm>
          <a:off x="1606321" y="7198245"/>
          <a:ext cx="1266825" cy="273050"/>
          <a:chOff x="0" y="0"/>
          <a:chExt cx="1266825" cy="273050"/>
        </a:xfrm>
      </xdr:grpSpPr>
      <xdr:sp macro="" textlink="">
        <xdr:nvSpPr>
          <xdr:cNvPr id="46" name="Shape 46">
            <a:extLst>
              <a:ext uri="{FF2B5EF4-FFF2-40B4-BE49-F238E27FC236}">
                <a16:creationId xmlns:a16="http://schemas.microsoft.com/office/drawing/2014/main" id="{F734F59E-8224-DD75-E547-14E757CF9632}"/>
              </a:ext>
            </a:extLst>
          </xdr:cNvPr>
          <xdr:cNvSpPr/>
        </xdr:nvSpPr>
        <xdr:spPr>
          <a:xfrm>
            <a:off x="0" y="269557"/>
            <a:ext cx="1266825" cy="0"/>
          </a:xfrm>
          <a:custGeom>
            <a:avLst/>
            <a:gdLst/>
            <a:ahLst/>
            <a:cxnLst/>
            <a:rect l="0" t="0" r="0" b="0"/>
            <a:pathLst>
              <a:path w="1266825">
                <a:moveTo>
                  <a:pt x="0" y="0"/>
                </a:moveTo>
                <a:lnTo>
                  <a:pt x="1266355" y="0"/>
                </a:lnTo>
              </a:path>
            </a:pathLst>
          </a:custGeom>
          <a:ln w="6350">
            <a:solidFill>
              <a:srgbClr val="000000"/>
            </a:solidFill>
          </a:ln>
        </xdr:spPr>
      </xdr:sp>
      <xdr:sp macro="" textlink="">
        <xdr:nvSpPr>
          <xdr:cNvPr id="47" name="Shape 47">
            <a:extLst>
              <a:ext uri="{FF2B5EF4-FFF2-40B4-BE49-F238E27FC236}">
                <a16:creationId xmlns:a16="http://schemas.microsoft.com/office/drawing/2014/main" id="{D9AC8973-EE29-CD75-8E5A-1D2EA7D2FC6F}"/>
              </a:ext>
            </a:extLst>
          </xdr:cNvPr>
          <xdr:cNvSpPr/>
        </xdr:nvSpPr>
        <xdr:spPr>
          <a:xfrm>
            <a:off x="1263180" y="0"/>
            <a:ext cx="0" cy="273050"/>
          </a:xfrm>
          <a:custGeom>
            <a:avLst/>
            <a:gdLst/>
            <a:ahLst/>
            <a:cxnLst/>
            <a:rect l="0" t="0" r="0" b="0"/>
            <a:pathLst>
              <a:path h="273050">
                <a:moveTo>
                  <a:pt x="0" y="0"/>
                </a:moveTo>
                <a:lnTo>
                  <a:pt x="0" y="272732"/>
                </a:lnTo>
              </a:path>
            </a:pathLst>
          </a:custGeom>
          <a:ln w="6350">
            <a:solidFill>
              <a:srgbClr val="000000"/>
            </a:solidFill>
          </a:ln>
        </xdr:spPr>
      </xdr:sp>
    </xdr:grpSp>
    <xdr:clientData/>
  </xdr:oneCellAnchor>
  <xdr:oneCellAnchor>
    <xdr:from>
      <xdr:col>13</xdr:col>
      <xdr:colOff>73317</xdr:colOff>
      <xdr:row>20</xdr:row>
      <xdr:rowOff>838</xdr:rowOff>
    </xdr:from>
    <xdr:ext cx="2166620" cy="0"/>
    <xdr:sp macro="" textlink="">
      <xdr:nvSpPr>
        <xdr:cNvPr id="48" name="Shape 48">
          <a:extLst>
            <a:ext uri="{FF2B5EF4-FFF2-40B4-BE49-F238E27FC236}">
              <a16:creationId xmlns:a16="http://schemas.microsoft.com/office/drawing/2014/main" id="{E717E2F5-838A-4E62-AA0F-FF5098626FB9}"/>
            </a:ext>
          </a:extLst>
        </xdr:cNvPr>
        <xdr:cNvSpPr/>
      </xdr:nvSpPr>
      <xdr:spPr>
        <a:xfrm>
          <a:off x="6215037" y="7918018"/>
          <a:ext cx="2166620" cy="0"/>
        </a:xfrm>
        <a:custGeom>
          <a:avLst/>
          <a:gdLst/>
          <a:ahLst/>
          <a:cxnLst/>
          <a:rect l="0" t="0" r="0" b="0"/>
          <a:pathLst>
            <a:path w="2166620">
              <a:moveTo>
                <a:pt x="0" y="0"/>
              </a:moveTo>
              <a:lnTo>
                <a:pt x="2166315" y="0"/>
              </a:lnTo>
            </a:path>
          </a:pathLst>
        </a:custGeom>
        <a:ln w="6350">
          <a:solidFill>
            <a:srgbClr val="000000"/>
          </a:solidFill>
        </a:ln>
      </xdr:spPr>
    </xdr:sp>
    <xdr:clientData/>
  </xdr:oneCellAnchor>
  <xdr:oneCellAnchor>
    <xdr:from>
      <xdr:col>5</xdr:col>
      <xdr:colOff>36004</xdr:colOff>
      <xdr:row>21</xdr:row>
      <xdr:rowOff>164351</xdr:rowOff>
    </xdr:from>
    <xdr:ext cx="935990" cy="266700"/>
    <xdr:grpSp>
      <xdr:nvGrpSpPr>
        <xdr:cNvPr id="49" name="Group 49">
          <a:extLst>
            <a:ext uri="{FF2B5EF4-FFF2-40B4-BE49-F238E27FC236}">
              <a16:creationId xmlns:a16="http://schemas.microsoft.com/office/drawing/2014/main" id="{EB245CE6-4999-40D2-B92A-6BE7324F5172}"/>
            </a:ext>
          </a:extLst>
        </xdr:cNvPr>
        <xdr:cNvGrpSpPr/>
      </xdr:nvGrpSpPr>
      <xdr:grpSpPr>
        <a:xfrm>
          <a:off x="2253424" y="8188211"/>
          <a:ext cx="935990" cy="266700"/>
          <a:chOff x="0" y="0"/>
          <a:chExt cx="935990" cy="266700"/>
        </a:xfrm>
      </xdr:grpSpPr>
      <xdr:sp macro="" textlink="">
        <xdr:nvSpPr>
          <xdr:cNvPr id="50" name="Shape 50">
            <a:extLst>
              <a:ext uri="{FF2B5EF4-FFF2-40B4-BE49-F238E27FC236}">
                <a16:creationId xmlns:a16="http://schemas.microsoft.com/office/drawing/2014/main" id="{0D58D835-E0B1-EDA8-BAED-98AD0BCD9C2D}"/>
              </a:ext>
            </a:extLst>
          </xdr:cNvPr>
          <xdr:cNvSpPr/>
        </xdr:nvSpPr>
        <xdr:spPr>
          <a:xfrm>
            <a:off x="0" y="263207"/>
            <a:ext cx="935990" cy="0"/>
          </a:xfrm>
          <a:custGeom>
            <a:avLst/>
            <a:gdLst/>
            <a:ahLst/>
            <a:cxnLst/>
            <a:rect l="0" t="0" r="0" b="0"/>
            <a:pathLst>
              <a:path w="935990">
                <a:moveTo>
                  <a:pt x="0" y="0"/>
                </a:moveTo>
                <a:lnTo>
                  <a:pt x="935990" y="0"/>
                </a:lnTo>
              </a:path>
            </a:pathLst>
          </a:custGeom>
          <a:ln w="6350">
            <a:solidFill>
              <a:srgbClr val="000000"/>
            </a:solidFill>
          </a:ln>
        </xdr:spPr>
      </xdr:sp>
      <xdr:sp macro="" textlink="">
        <xdr:nvSpPr>
          <xdr:cNvPr id="51" name="Shape 51">
            <a:extLst>
              <a:ext uri="{FF2B5EF4-FFF2-40B4-BE49-F238E27FC236}">
                <a16:creationId xmlns:a16="http://schemas.microsoft.com/office/drawing/2014/main" id="{C7916147-2B8B-59DE-2525-A51D69981495}"/>
              </a:ext>
            </a:extLst>
          </xdr:cNvPr>
          <xdr:cNvSpPr/>
        </xdr:nvSpPr>
        <xdr:spPr>
          <a:xfrm>
            <a:off x="932814" y="0"/>
            <a:ext cx="0" cy="266700"/>
          </a:xfrm>
          <a:custGeom>
            <a:avLst/>
            <a:gdLst/>
            <a:ahLst/>
            <a:cxnLst/>
            <a:rect l="0" t="0" r="0" b="0"/>
            <a:pathLst>
              <a:path h="266700">
                <a:moveTo>
                  <a:pt x="0" y="0"/>
                </a:moveTo>
                <a:lnTo>
                  <a:pt x="0" y="266382"/>
                </a:lnTo>
              </a:path>
            </a:pathLst>
          </a:custGeom>
          <a:ln w="6350">
            <a:solidFill>
              <a:srgbClr val="000000"/>
            </a:solidFill>
          </a:ln>
        </xdr:spPr>
      </xdr:sp>
    </xdr:grpSp>
    <xdr:clientData/>
  </xdr:oneCellAnchor>
  <xdr:oneCellAnchor>
    <xdr:from>
      <xdr:col>4</xdr:col>
      <xdr:colOff>110947</xdr:colOff>
      <xdr:row>22</xdr:row>
      <xdr:rowOff>37083</xdr:rowOff>
    </xdr:from>
    <xdr:ext cx="1002665" cy="474345"/>
    <xdr:grpSp>
      <xdr:nvGrpSpPr>
        <xdr:cNvPr id="52" name="Group 52">
          <a:extLst>
            <a:ext uri="{FF2B5EF4-FFF2-40B4-BE49-F238E27FC236}">
              <a16:creationId xmlns:a16="http://schemas.microsoft.com/office/drawing/2014/main" id="{69D7D059-654B-49FC-9F02-AA757CDB3790}"/>
            </a:ext>
          </a:extLst>
        </xdr:cNvPr>
        <xdr:cNvGrpSpPr/>
      </xdr:nvGrpSpPr>
      <xdr:grpSpPr>
        <a:xfrm>
          <a:off x="2168347" y="8899143"/>
          <a:ext cx="1002665" cy="474345"/>
          <a:chOff x="0" y="0"/>
          <a:chExt cx="1002665" cy="474345"/>
        </a:xfrm>
      </xdr:grpSpPr>
      <xdr:sp macro="" textlink="">
        <xdr:nvSpPr>
          <xdr:cNvPr id="53" name="Shape 53">
            <a:extLst>
              <a:ext uri="{FF2B5EF4-FFF2-40B4-BE49-F238E27FC236}">
                <a16:creationId xmlns:a16="http://schemas.microsoft.com/office/drawing/2014/main" id="{10477CF7-AF81-3E67-50BB-36A24EE2B1A9}"/>
              </a:ext>
            </a:extLst>
          </xdr:cNvPr>
          <xdr:cNvSpPr/>
        </xdr:nvSpPr>
        <xdr:spPr>
          <a:xfrm>
            <a:off x="0" y="471169"/>
            <a:ext cx="1002665" cy="0"/>
          </a:xfrm>
          <a:custGeom>
            <a:avLst/>
            <a:gdLst/>
            <a:ahLst/>
            <a:cxnLst/>
            <a:rect l="0" t="0" r="0" b="0"/>
            <a:pathLst>
              <a:path w="1002665">
                <a:moveTo>
                  <a:pt x="0" y="0"/>
                </a:moveTo>
                <a:lnTo>
                  <a:pt x="1002106" y="0"/>
                </a:lnTo>
              </a:path>
            </a:pathLst>
          </a:custGeom>
          <a:ln w="6350">
            <a:solidFill>
              <a:srgbClr val="000000"/>
            </a:solidFill>
          </a:ln>
        </xdr:spPr>
      </xdr:sp>
      <xdr:sp macro="" textlink="">
        <xdr:nvSpPr>
          <xdr:cNvPr id="54" name="Shape 54">
            <a:extLst>
              <a:ext uri="{FF2B5EF4-FFF2-40B4-BE49-F238E27FC236}">
                <a16:creationId xmlns:a16="http://schemas.microsoft.com/office/drawing/2014/main" id="{EFB3F9AC-8EB0-9E41-35BE-66397D229972}"/>
              </a:ext>
            </a:extLst>
          </xdr:cNvPr>
          <xdr:cNvSpPr/>
        </xdr:nvSpPr>
        <xdr:spPr>
          <a:xfrm>
            <a:off x="998931" y="0"/>
            <a:ext cx="0" cy="474345"/>
          </a:xfrm>
          <a:custGeom>
            <a:avLst/>
            <a:gdLst/>
            <a:ahLst/>
            <a:cxnLst/>
            <a:rect l="0" t="0" r="0" b="0"/>
            <a:pathLst>
              <a:path h="474345">
                <a:moveTo>
                  <a:pt x="0" y="0"/>
                </a:moveTo>
                <a:lnTo>
                  <a:pt x="0" y="474345"/>
                </a:lnTo>
              </a:path>
            </a:pathLst>
          </a:custGeom>
          <a:ln w="6350">
            <a:solidFill>
              <a:srgbClr val="000000"/>
            </a:solidFill>
          </a:ln>
        </xdr:spPr>
      </xdr:sp>
      <xdr:sp macro="" textlink="">
        <xdr:nvSpPr>
          <xdr:cNvPr id="55" name="Textbox 55">
            <a:extLst>
              <a:ext uri="{FF2B5EF4-FFF2-40B4-BE49-F238E27FC236}">
                <a16:creationId xmlns:a16="http://schemas.microsoft.com/office/drawing/2014/main" id="{8F3602B6-E57A-976B-DE03-3A40561A3AEB}"/>
              </a:ext>
            </a:extLst>
          </xdr:cNvPr>
          <xdr:cNvSpPr txBox="1"/>
        </xdr:nvSpPr>
        <xdr:spPr>
          <a:xfrm>
            <a:off x="0" y="0"/>
            <a:ext cx="1002665" cy="474345"/>
          </a:xfrm>
          <a:prstGeom prst="rect">
            <a:avLst/>
          </a:prstGeom>
        </xdr:spPr>
        <xdr:txBody>
          <a:bodyPr vertOverflow="clip" lIns="0" tIns="0" rIns="0" bIns="0" anchor="t"/>
          <a:lstStyle/>
          <a:p>
            <a:r>
              <a:rPr sz="1200" b="1" spc="-5">
                <a:latin typeface="Courier New"/>
                <a:cs typeface="Courier New"/>
              </a:rPr>
              <a:t>100</a:t>
            </a:r>
          </a:p>
        </xdr:txBody>
      </xdr:sp>
    </xdr:grpSp>
    <xdr:clientData/>
  </xdr:oneCellAnchor>
  <xdr:twoCellAnchor editAs="oneCell">
    <xdr:from>
      <xdr:col>9</xdr:col>
      <xdr:colOff>363575</xdr:colOff>
      <xdr:row>9</xdr:row>
      <xdr:rowOff>536790</xdr:rowOff>
    </xdr:from>
    <xdr:to>
      <xdr:col>14</xdr:col>
      <xdr:colOff>1360525</xdr:colOff>
      <xdr:row>10</xdr:row>
      <xdr:rowOff>156425</xdr:rowOff>
    </xdr:to>
    <xdr:sp macro="" textlink="">
      <xdr:nvSpPr>
        <xdr:cNvPr id="56" name="Textbox 56">
          <a:extLst>
            <a:ext uri="{FF2B5EF4-FFF2-40B4-BE49-F238E27FC236}">
              <a16:creationId xmlns:a16="http://schemas.microsoft.com/office/drawing/2014/main" id="{A0CC7112-B20B-408F-98AE-10BB5726984B}"/>
            </a:ext>
          </a:extLst>
        </xdr:cNvPr>
        <xdr:cNvSpPr txBox="1"/>
      </xdr:nvSpPr>
      <xdr:spPr>
        <a:xfrm>
          <a:off x="4859375" y="2601810"/>
          <a:ext cx="3191510" cy="153035"/>
        </a:xfrm>
        <a:prstGeom prst="rect">
          <a:avLst/>
        </a:prstGeom>
      </xdr:spPr>
      <xdr:txBody>
        <a:bodyPr vertOverflow="clip" lIns="0" tIns="0" rIns="0" bIns="0" anchor="t"/>
        <a:lstStyle/>
        <a:p>
          <a:r>
            <a:rPr sz="1000" b="0" i="1">
              <a:solidFill>
                <a:srgbClr val="808080"/>
              </a:solidFill>
              <a:latin typeface="Trebuchet MS"/>
              <a:cs typeface="Trebuchet MS"/>
            </a:rPr>
            <a:t>nu</a:t>
          </a:r>
          <a:r>
            <a:rPr sz="1000" b="0" i="1" spc="-120">
              <a:solidFill>
                <a:srgbClr val="808080"/>
              </a:solidFill>
              <a:latin typeface="Trebuchet MS"/>
              <a:cs typeface="Trebuchet MS"/>
            </a:rPr>
            <a:t> </a:t>
          </a:r>
          <a:r>
            <a:rPr sz="1000" b="0" i="1" spc="0">
              <a:solidFill>
                <a:srgbClr val="808080"/>
              </a:solidFill>
              <a:latin typeface="Trebuchet MS"/>
              <a:cs typeface="Trebuchet MS"/>
            </a:rPr>
            <a:t>se</a:t>
          </a:r>
          <a:r>
            <a:rPr sz="1000" b="0" i="1" spc="-120">
              <a:solidFill>
                <a:srgbClr val="808080"/>
              </a:solidFill>
              <a:latin typeface="Trebuchet MS"/>
              <a:cs typeface="Trebuchet MS"/>
            </a:rPr>
            <a:t> </a:t>
          </a:r>
          <a:r>
            <a:rPr sz="1000" b="0" i="1" spc="0">
              <a:solidFill>
                <a:srgbClr val="808080"/>
              </a:solidFill>
              <a:latin typeface="Trebuchet MS"/>
              <a:cs typeface="Trebuchet MS"/>
            </a:rPr>
            <a:t>completeaza</a:t>
          </a:r>
          <a:r>
            <a:rPr sz="1000" b="0" i="1" spc="-120">
              <a:solidFill>
                <a:srgbClr val="808080"/>
              </a:solidFill>
              <a:latin typeface="Trebuchet MS"/>
              <a:cs typeface="Trebuchet MS"/>
            </a:rPr>
            <a:t> </a:t>
          </a:r>
          <a:r>
            <a:rPr sz="1000" b="0" i="1" spc="0">
              <a:solidFill>
                <a:srgbClr val="808080"/>
              </a:solidFill>
              <a:latin typeface="Trebuchet MS"/>
              <a:cs typeface="Trebuchet MS"/>
            </a:rPr>
            <a:t>randurile</a:t>
          </a:r>
          <a:r>
            <a:rPr sz="1000" b="0" i="1" spc="-120">
              <a:solidFill>
                <a:srgbClr val="808080"/>
              </a:solidFill>
              <a:latin typeface="Trebuchet MS"/>
              <a:cs typeface="Trebuchet MS"/>
            </a:rPr>
            <a:t> </a:t>
          </a:r>
          <a:r>
            <a:rPr sz="1000" b="0" i="1" spc="0">
              <a:solidFill>
                <a:srgbClr val="808080"/>
              </a:solidFill>
              <a:latin typeface="Trebuchet MS"/>
              <a:cs typeface="Trebuchet MS"/>
            </a:rPr>
            <a:t>1</a:t>
          </a:r>
          <a:r>
            <a:rPr sz="1000" b="0" i="1" spc="-120">
              <a:solidFill>
                <a:srgbClr val="808080"/>
              </a:solidFill>
              <a:latin typeface="Trebuchet MS"/>
              <a:cs typeface="Trebuchet MS"/>
            </a:rPr>
            <a:t> </a:t>
          </a:r>
          <a:r>
            <a:rPr sz="1000" b="0" i="1" spc="0">
              <a:solidFill>
                <a:srgbClr val="808080"/>
              </a:solidFill>
              <a:latin typeface="Trebuchet MS"/>
              <a:cs typeface="Trebuchet MS"/>
            </a:rPr>
            <a:t>la</a:t>
          </a:r>
          <a:r>
            <a:rPr sz="1000" b="0" i="1" spc="-120">
              <a:solidFill>
                <a:srgbClr val="808080"/>
              </a:solidFill>
              <a:latin typeface="Trebuchet MS"/>
              <a:cs typeface="Trebuchet MS"/>
            </a:rPr>
            <a:t> </a:t>
          </a:r>
          <a:r>
            <a:rPr sz="1000" b="0" i="1" spc="0">
              <a:solidFill>
                <a:srgbClr val="808080"/>
              </a:solidFill>
              <a:latin typeface="Trebuchet MS"/>
              <a:cs typeface="Trebuchet MS"/>
            </a:rPr>
            <a:t>8,</a:t>
          </a:r>
          <a:r>
            <a:rPr sz="1000" b="0" i="1" spc="-120">
              <a:solidFill>
                <a:srgbClr val="808080"/>
              </a:solidFill>
              <a:latin typeface="Trebuchet MS"/>
              <a:cs typeface="Trebuchet MS"/>
            </a:rPr>
            <a:t> </a:t>
          </a:r>
          <a:r>
            <a:rPr sz="1000" b="0" i="1" spc="0">
              <a:solidFill>
                <a:srgbClr val="808080"/>
              </a:solidFill>
              <a:latin typeface="Trebuchet MS"/>
              <a:cs typeface="Trebuchet MS"/>
            </a:rPr>
            <a:t>20</a:t>
          </a:r>
          <a:r>
            <a:rPr sz="1000" b="0" i="1" spc="-120">
              <a:solidFill>
                <a:srgbClr val="808080"/>
              </a:solidFill>
              <a:latin typeface="Trebuchet MS"/>
              <a:cs typeface="Trebuchet MS"/>
            </a:rPr>
            <a:t> </a:t>
          </a:r>
          <a:r>
            <a:rPr sz="1000" b="0" i="1" spc="0">
              <a:solidFill>
                <a:srgbClr val="808080"/>
              </a:solidFill>
              <a:latin typeface="Trebuchet MS"/>
              <a:cs typeface="Trebuchet MS"/>
            </a:rPr>
            <a:t>la</a:t>
          </a:r>
          <a:r>
            <a:rPr sz="1000" b="0" i="1" spc="-120">
              <a:solidFill>
                <a:srgbClr val="808080"/>
              </a:solidFill>
              <a:latin typeface="Trebuchet MS"/>
              <a:cs typeface="Trebuchet MS"/>
            </a:rPr>
            <a:t> </a:t>
          </a:r>
          <a:r>
            <a:rPr sz="1000" b="0" i="1" spc="0">
              <a:solidFill>
                <a:srgbClr val="808080"/>
              </a:solidFill>
              <a:latin typeface="Trebuchet MS"/>
              <a:cs typeface="Trebuchet MS"/>
            </a:rPr>
            <a:t>23</a:t>
          </a:r>
          <a:r>
            <a:rPr sz="1000" b="0" i="1" spc="-120">
              <a:solidFill>
                <a:srgbClr val="808080"/>
              </a:solidFill>
              <a:latin typeface="Trebuchet MS"/>
              <a:cs typeface="Trebuchet MS"/>
            </a:rPr>
            <a:t> </a:t>
          </a:r>
          <a:r>
            <a:rPr sz="1000" b="0" i="1" spc="0">
              <a:solidFill>
                <a:srgbClr val="808080"/>
              </a:solidFill>
              <a:latin typeface="Trebuchet MS"/>
              <a:cs typeface="Trebuchet MS"/>
            </a:rPr>
            <a:t>si</a:t>
          </a:r>
          <a:r>
            <a:rPr sz="1000" b="0" i="1" spc="60">
              <a:solidFill>
                <a:srgbClr val="808080"/>
              </a:solidFill>
              <a:latin typeface="Trebuchet MS"/>
              <a:cs typeface="Trebuchet MS"/>
            </a:rPr>
            <a:t> </a:t>
          </a:r>
          <a:r>
            <a:rPr sz="1000" b="0" i="1" spc="0">
              <a:solidFill>
                <a:srgbClr val="808080"/>
              </a:solidFill>
              <a:latin typeface="Trebuchet MS"/>
              <a:cs typeface="Trebuchet MS"/>
            </a:rPr>
            <a:t>30.1</a:t>
          </a:r>
        </a:p>
      </xdr:txBody>
    </xdr:sp>
    <xdr:clientData/>
  </xdr:twoCellAnchor>
  <xdr:oneCellAnchor>
    <xdr:from>
      <xdr:col>14</xdr:col>
      <xdr:colOff>7620</xdr:colOff>
      <xdr:row>25</xdr:row>
      <xdr:rowOff>438188</xdr:rowOff>
    </xdr:from>
    <xdr:ext cx="2225040" cy="2448560"/>
    <xdr:grpSp>
      <xdr:nvGrpSpPr>
        <xdr:cNvPr id="57" name="Group 57">
          <a:extLst>
            <a:ext uri="{FF2B5EF4-FFF2-40B4-BE49-F238E27FC236}">
              <a16:creationId xmlns:a16="http://schemas.microsoft.com/office/drawing/2014/main" id="{173BF8DF-7859-45AA-8080-BEA1B2F4FDEC}"/>
            </a:ext>
          </a:extLst>
        </xdr:cNvPr>
        <xdr:cNvGrpSpPr/>
      </xdr:nvGrpSpPr>
      <xdr:grpSpPr>
        <a:xfrm>
          <a:off x="6720840" y="10534688"/>
          <a:ext cx="2225040" cy="2448560"/>
          <a:chOff x="0" y="0"/>
          <a:chExt cx="1800225" cy="2448560"/>
        </a:xfrm>
      </xdr:grpSpPr>
      <xdr:pic>
        <xdr:nvPicPr>
          <xdr:cNvPr id="58" name="image2.png">
            <a:extLst>
              <a:ext uri="{FF2B5EF4-FFF2-40B4-BE49-F238E27FC236}">
                <a16:creationId xmlns:a16="http://schemas.microsoft.com/office/drawing/2014/main" id="{76C9148C-A4E1-C590-D014-83807CB2367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799996" cy="359994"/>
          </a:xfrm>
          <a:prstGeom prst="rect">
            <a:avLst/>
          </a:prstGeom>
        </xdr:spPr>
      </xdr:pic>
      <xdr:pic>
        <xdr:nvPicPr>
          <xdr:cNvPr id="59" name="image3.png">
            <a:extLst>
              <a:ext uri="{FF2B5EF4-FFF2-40B4-BE49-F238E27FC236}">
                <a16:creationId xmlns:a16="http://schemas.microsoft.com/office/drawing/2014/main" id="{8988FFEE-8593-D0F3-D276-C0686A9304F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359994"/>
            <a:ext cx="1799996" cy="359994"/>
          </a:xfrm>
          <a:prstGeom prst="rect">
            <a:avLst/>
          </a:prstGeom>
        </xdr:spPr>
      </xdr:pic>
      <xdr:pic>
        <xdr:nvPicPr>
          <xdr:cNvPr id="60" name="image4.png">
            <a:extLst>
              <a:ext uri="{FF2B5EF4-FFF2-40B4-BE49-F238E27FC236}">
                <a16:creationId xmlns:a16="http://schemas.microsoft.com/office/drawing/2014/main" id="{208D7D0C-D2E4-B6E4-B002-63D81B3A0E1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719988"/>
            <a:ext cx="1799996" cy="863993"/>
          </a:xfrm>
          <a:prstGeom prst="rect">
            <a:avLst/>
          </a:prstGeom>
        </xdr:spPr>
      </xdr:pic>
      <xdr:pic>
        <xdr:nvPicPr>
          <xdr:cNvPr id="61" name="image5.png">
            <a:extLst>
              <a:ext uri="{FF2B5EF4-FFF2-40B4-BE49-F238E27FC236}">
                <a16:creationId xmlns:a16="http://schemas.microsoft.com/office/drawing/2014/main" id="{575F31AC-2DFB-4EB8-98F9-8C914312FD4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583982"/>
            <a:ext cx="1799996" cy="359994"/>
          </a:xfrm>
          <a:prstGeom prst="rect">
            <a:avLst/>
          </a:prstGeom>
        </xdr:spPr>
      </xdr:pic>
      <xdr:pic>
        <xdr:nvPicPr>
          <xdr:cNvPr id="62" name="image6.png">
            <a:extLst>
              <a:ext uri="{FF2B5EF4-FFF2-40B4-BE49-F238E27FC236}">
                <a16:creationId xmlns:a16="http://schemas.microsoft.com/office/drawing/2014/main" id="{E8B58728-D990-39CB-5408-7AC53D07ED1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943976"/>
            <a:ext cx="1799996" cy="503999"/>
          </a:xfrm>
          <a:prstGeom prst="rect">
            <a:avLst/>
          </a:prstGeom>
        </xdr:spPr>
      </xdr:pic>
    </xdr:grpSp>
    <xdr:clientData/>
  </xdr:oneCellAnchor>
  <xdr:oneCellAnchor>
    <xdr:from>
      <xdr:col>14</xdr:col>
      <xdr:colOff>0</xdr:colOff>
      <xdr:row>44</xdr:row>
      <xdr:rowOff>497091</xdr:rowOff>
    </xdr:from>
    <xdr:ext cx="2247900" cy="1512570"/>
    <xdr:grpSp>
      <xdr:nvGrpSpPr>
        <xdr:cNvPr id="63" name="Group 63">
          <a:extLst>
            <a:ext uri="{FF2B5EF4-FFF2-40B4-BE49-F238E27FC236}">
              <a16:creationId xmlns:a16="http://schemas.microsoft.com/office/drawing/2014/main" id="{C0F8EB2B-FC6F-400A-ADED-11EA1C3964A8}"/>
            </a:ext>
          </a:extLst>
        </xdr:cNvPr>
        <xdr:cNvGrpSpPr/>
      </xdr:nvGrpSpPr>
      <xdr:grpSpPr>
        <a:xfrm>
          <a:off x="6713220" y="19615671"/>
          <a:ext cx="2247900" cy="1512570"/>
          <a:chOff x="0" y="0"/>
          <a:chExt cx="1800225" cy="1512570"/>
        </a:xfrm>
      </xdr:grpSpPr>
      <xdr:pic>
        <xdr:nvPicPr>
          <xdr:cNvPr id="64" name="image7.png">
            <a:extLst>
              <a:ext uri="{FF2B5EF4-FFF2-40B4-BE49-F238E27FC236}">
                <a16:creationId xmlns:a16="http://schemas.microsoft.com/office/drawing/2014/main" id="{D5D186FF-5EC8-BF7B-21BF-B11C61FA525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799996" cy="503999"/>
          </a:xfrm>
          <a:prstGeom prst="rect">
            <a:avLst/>
          </a:prstGeom>
        </xdr:spPr>
      </xdr:pic>
      <xdr:pic>
        <xdr:nvPicPr>
          <xdr:cNvPr id="65" name="image8.png">
            <a:extLst>
              <a:ext uri="{FF2B5EF4-FFF2-40B4-BE49-F238E27FC236}">
                <a16:creationId xmlns:a16="http://schemas.microsoft.com/office/drawing/2014/main" id="{CB5DB0EA-1AE2-244F-5D5B-AFC0ECAA8715}"/>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503999"/>
            <a:ext cx="1799996" cy="503999"/>
          </a:xfrm>
          <a:prstGeom prst="rect">
            <a:avLst/>
          </a:prstGeom>
        </xdr:spPr>
      </xdr:pic>
      <xdr:pic>
        <xdr:nvPicPr>
          <xdr:cNvPr id="66" name="image9.png">
            <a:extLst>
              <a:ext uri="{FF2B5EF4-FFF2-40B4-BE49-F238E27FC236}">
                <a16:creationId xmlns:a16="http://schemas.microsoft.com/office/drawing/2014/main" id="{E8DCEBCC-FF24-2F24-0072-52538D40B57B}"/>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1007999"/>
            <a:ext cx="1799996" cy="503999"/>
          </a:xfrm>
          <a:prstGeom prst="rect">
            <a:avLst/>
          </a:prstGeom>
        </xdr:spPr>
      </xdr:pic>
    </xdr:grpSp>
    <xdr:clientData/>
  </xdr:oneCellAnchor>
  <xdr:oneCellAnchor>
    <xdr:from>
      <xdr:col>9</xdr:col>
      <xdr:colOff>22860</xdr:colOff>
      <xdr:row>69</xdr:row>
      <xdr:rowOff>53339</xdr:rowOff>
    </xdr:from>
    <xdr:ext cx="4358640" cy="1912621"/>
    <xdr:grpSp>
      <xdr:nvGrpSpPr>
        <xdr:cNvPr id="67" name="Group 67">
          <a:extLst>
            <a:ext uri="{FF2B5EF4-FFF2-40B4-BE49-F238E27FC236}">
              <a16:creationId xmlns:a16="http://schemas.microsoft.com/office/drawing/2014/main" id="{E99B52EE-CB20-43D5-8F8C-23A2F036F7C5}"/>
            </a:ext>
          </a:extLst>
        </xdr:cNvPr>
        <xdr:cNvGrpSpPr/>
      </xdr:nvGrpSpPr>
      <xdr:grpSpPr>
        <a:xfrm>
          <a:off x="4526280" y="32621219"/>
          <a:ext cx="4358640" cy="1912621"/>
          <a:chOff x="0" y="0"/>
          <a:chExt cx="3600450" cy="2016125"/>
        </a:xfrm>
      </xdr:grpSpPr>
      <xdr:pic>
        <xdr:nvPicPr>
          <xdr:cNvPr id="68" name="image10.png">
            <a:extLst>
              <a:ext uri="{FF2B5EF4-FFF2-40B4-BE49-F238E27FC236}">
                <a16:creationId xmlns:a16="http://schemas.microsoft.com/office/drawing/2014/main" id="{CC09AF3D-213F-77F9-CE33-B15EB09433E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0"/>
            <a:ext cx="1799996" cy="503999"/>
          </a:xfrm>
          <a:prstGeom prst="rect">
            <a:avLst/>
          </a:prstGeom>
        </xdr:spPr>
      </xdr:pic>
      <xdr:pic>
        <xdr:nvPicPr>
          <xdr:cNvPr id="69" name="image11.png">
            <a:extLst>
              <a:ext uri="{FF2B5EF4-FFF2-40B4-BE49-F238E27FC236}">
                <a16:creationId xmlns:a16="http://schemas.microsoft.com/office/drawing/2014/main" id="{6DB69060-D548-BD81-39E6-0DCEF036D5D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503999"/>
            <a:ext cx="1799996" cy="503999"/>
          </a:xfrm>
          <a:prstGeom prst="rect">
            <a:avLst/>
          </a:prstGeom>
        </xdr:spPr>
      </xdr:pic>
      <xdr:pic>
        <xdr:nvPicPr>
          <xdr:cNvPr id="70" name="image12.png">
            <a:extLst>
              <a:ext uri="{FF2B5EF4-FFF2-40B4-BE49-F238E27FC236}">
                <a16:creationId xmlns:a16="http://schemas.microsoft.com/office/drawing/2014/main" id="{C0C2D664-912F-D976-B973-D7FB23B4F93B}"/>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799996" y="1007999"/>
            <a:ext cx="1799996" cy="503999"/>
          </a:xfrm>
          <a:prstGeom prst="rect">
            <a:avLst/>
          </a:prstGeom>
        </xdr:spPr>
      </xdr:pic>
      <xdr:pic>
        <xdr:nvPicPr>
          <xdr:cNvPr id="71" name="image13.png">
            <a:extLst>
              <a:ext uri="{FF2B5EF4-FFF2-40B4-BE49-F238E27FC236}">
                <a16:creationId xmlns:a16="http://schemas.microsoft.com/office/drawing/2014/main" id="{75844090-032A-C249-427B-8BF630A000D2}"/>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799996" y="1511998"/>
            <a:ext cx="1799996" cy="503999"/>
          </a:xfrm>
          <a:prstGeom prst="rect">
            <a:avLst/>
          </a:prstGeom>
        </xdr:spPr>
      </xdr:pic>
    </xdr:grpSp>
    <xdr:clientData/>
  </xdr:oneCellAnchor>
  <xdr:oneCellAnchor>
    <xdr:from>
      <xdr:col>9</xdr:col>
      <xdr:colOff>7620</xdr:colOff>
      <xdr:row>74</xdr:row>
      <xdr:rowOff>22860</xdr:rowOff>
    </xdr:from>
    <xdr:ext cx="2171700" cy="1107756"/>
    <xdr:grpSp>
      <xdr:nvGrpSpPr>
        <xdr:cNvPr id="72" name="Group 72">
          <a:extLst>
            <a:ext uri="{FF2B5EF4-FFF2-40B4-BE49-F238E27FC236}">
              <a16:creationId xmlns:a16="http://schemas.microsoft.com/office/drawing/2014/main" id="{EE43FB53-1665-49E8-8F37-6962421EDBF2}"/>
            </a:ext>
          </a:extLst>
        </xdr:cNvPr>
        <xdr:cNvGrpSpPr/>
      </xdr:nvGrpSpPr>
      <xdr:grpSpPr>
        <a:xfrm>
          <a:off x="4511040" y="35112960"/>
          <a:ext cx="2171700" cy="1107756"/>
          <a:chOff x="0" y="0"/>
          <a:chExt cx="1800225" cy="1152525"/>
        </a:xfrm>
      </xdr:grpSpPr>
      <xdr:pic>
        <xdr:nvPicPr>
          <xdr:cNvPr id="73" name="image14.png">
            <a:extLst>
              <a:ext uri="{FF2B5EF4-FFF2-40B4-BE49-F238E27FC236}">
                <a16:creationId xmlns:a16="http://schemas.microsoft.com/office/drawing/2014/main" id="{86EF58BB-247B-9D21-9CB9-C58B8E59F6C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0" y="0"/>
            <a:ext cx="1799996" cy="648004"/>
          </a:xfrm>
          <a:prstGeom prst="rect">
            <a:avLst/>
          </a:prstGeom>
        </xdr:spPr>
      </xdr:pic>
      <xdr:pic>
        <xdr:nvPicPr>
          <xdr:cNvPr id="74" name="image15.png">
            <a:extLst>
              <a:ext uri="{FF2B5EF4-FFF2-40B4-BE49-F238E27FC236}">
                <a16:creationId xmlns:a16="http://schemas.microsoft.com/office/drawing/2014/main" id="{8F6AACD1-1B62-7DE0-05D7-73759551B307}"/>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0" y="648004"/>
            <a:ext cx="1799996" cy="503999"/>
          </a:xfrm>
          <a:prstGeom prst="rect">
            <a:avLst/>
          </a:prstGeom>
        </xdr:spPr>
      </xdr:pic>
    </xdr:grpSp>
    <xdr:clientData/>
  </xdr:oneCellAnchor>
  <xdr:oneCellAnchor>
    <xdr:from>
      <xdr:col>9</xdr:col>
      <xdr:colOff>7620</xdr:colOff>
      <xdr:row>77</xdr:row>
      <xdr:rowOff>38099</xdr:rowOff>
    </xdr:from>
    <xdr:ext cx="2179320" cy="1184515"/>
    <xdr:grpSp>
      <xdr:nvGrpSpPr>
        <xdr:cNvPr id="75" name="Group 75">
          <a:extLst>
            <a:ext uri="{FF2B5EF4-FFF2-40B4-BE49-F238E27FC236}">
              <a16:creationId xmlns:a16="http://schemas.microsoft.com/office/drawing/2014/main" id="{03FF102D-80E7-4ADE-922E-06AC8E56AF60}"/>
            </a:ext>
          </a:extLst>
        </xdr:cNvPr>
        <xdr:cNvGrpSpPr/>
      </xdr:nvGrpSpPr>
      <xdr:grpSpPr>
        <a:xfrm>
          <a:off x="4511040" y="36781739"/>
          <a:ext cx="2179320" cy="1184515"/>
          <a:chOff x="0" y="0"/>
          <a:chExt cx="1800225" cy="1224280"/>
        </a:xfrm>
      </xdr:grpSpPr>
      <xdr:pic>
        <xdr:nvPicPr>
          <xdr:cNvPr id="76" name="image16.png">
            <a:extLst>
              <a:ext uri="{FF2B5EF4-FFF2-40B4-BE49-F238E27FC236}">
                <a16:creationId xmlns:a16="http://schemas.microsoft.com/office/drawing/2014/main" id="{6BAE0306-6CFB-83F6-C8AC-0D91EFE00717}"/>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0" y="0"/>
            <a:ext cx="1799996" cy="503999"/>
          </a:xfrm>
          <a:prstGeom prst="rect">
            <a:avLst/>
          </a:prstGeom>
        </xdr:spPr>
      </xdr:pic>
      <xdr:pic>
        <xdr:nvPicPr>
          <xdr:cNvPr id="77" name="image17.png">
            <a:extLst>
              <a:ext uri="{FF2B5EF4-FFF2-40B4-BE49-F238E27FC236}">
                <a16:creationId xmlns:a16="http://schemas.microsoft.com/office/drawing/2014/main" id="{0143AF08-18C4-632B-CC43-D53879152F0B}"/>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0" y="503999"/>
            <a:ext cx="1799996" cy="720001"/>
          </a:xfrm>
          <a:prstGeom prst="rect">
            <a:avLst/>
          </a:prstGeom>
        </xdr:spPr>
      </xdr:pic>
    </xdr:grpSp>
    <xdr:clientData/>
  </xdr:oneCellAnchor>
  <xdr:oneCellAnchor>
    <xdr:from>
      <xdr:col>14</xdr:col>
      <xdr:colOff>69506</xdr:colOff>
      <xdr:row>91</xdr:row>
      <xdr:rowOff>76988</xdr:rowOff>
    </xdr:from>
    <xdr:ext cx="177800" cy="177800"/>
    <xdr:sp macro="" textlink="">
      <xdr:nvSpPr>
        <xdr:cNvPr id="78" name="Shape 78">
          <a:extLst>
            <a:ext uri="{FF2B5EF4-FFF2-40B4-BE49-F238E27FC236}">
              <a16:creationId xmlns:a16="http://schemas.microsoft.com/office/drawing/2014/main" id="{357E35A8-1F61-4A51-8212-CAB5518225D8}"/>
            </a:ext>
          </a:extLst>
        </xdr:cNvPr>
        <xdr:cNvSpPr/>
      </xdr:nvSpPr>
      <xdr:spPr>
        <a:xfrm>
          <a:off x="6759866" y="43625288"/>
          <a:ext cx="177800" cy="177800"/>
        </a:xfrm>
        <a:custGeom>
          <a:avLst/>
          <a:gdLst/>
          <a:ahLst/>
          <a:cxnLst/>
          <a:rect l="0" t="0" r="0" b="0"/>
          <a:pathLst>
            <a:path w="177800" h="177800">
              <a:moveTo>
                <a:pt x="0" y="177800"/>
              </a:moveTo>
              <a:lnTo>
                <a:pt x="177800" y="177800"/>
              </a:lnTo>
              <a:lnTo>
                <a:pt x="177800" y="0"/>
              </a:lnTo>
              <a:lnTo>
                <a:pt x="0" y="0"/>
              </a:lnTo>
              <a:lnTo>
                <a:pt x="0" y="177800"/>
              </a:lnTo>
              <a:close/>
            </a:path>
          </a:pathLst>
        </a:custGeom>
        <a:ln w="6350">
          <a:solidFill>
            <a:srgbClr val="000000"/>
          </a:solidFill>
        </a:ln>
      </xdr:spPr>
    </xdr:sp>
    <xdr:clientData/>
  </xdr:oneCellAnchor>
  <xdr:oneCellAnchor>
    <xdr:from>
      <xdr:col>14</xdr:col>
      <xdr:colOff>534327</xdr:colOff>
      <xdr:row>91</xdr:row>
      <xdr:rowOff>73813</xdr:rowOff>
    </xdr:from>
    <xdr:ext cx="184150" cy="184150"/>
    <xdr:grpSp>
      <xdr:nvGrpSpPr>
        <xdr:cNvPr id="79" name="Group 79">
          <a:extLst>
            <a:ext uri="{FF2B5EF4-FFF2-40B4-BE49-F238E27FC236}">
              <a16:creationId xmlns:a16="http://schemas.microsoft.com/office/drawing/2014/main" id="{317CD628-8E3E-4396-B7C5-8B80723A6B43}"/>
            </a:ext>
          </a:extLst>
        </xdr:cNvPr>
        <xdr:cNvGrpSpPr/>
      </xdr:nvGrpSpPr>
      <xdr:grpSpPr>
        <a:xfrm>
          <a:off x="7247547" y="43972633"/>
          <a:ext cx="184150" cy="184150"/>
          <a:chOff x="0" y="0"/>
          <a:chExt cx="184150" cy="184150"/>
        </a:xfrm>
      </xdr:grpSpPr>
      <xdr:sp macro="" textlink="">
        <xdr:nvSpPr>
          <xdr:cNvPr id="80" name="Shape 80">
            <a:extLst>
              <a:ext uri="{FF2B5EF4-FFF2-40B4-BE49-F238E27FC236}">
                <a16:creationId xmlns:a16="http://schemas.microsoft.com/office/drawing/2014/main" id="{B22F1FA0-698B-05C0-9E2E-54227875D0E3}"/>
              </a:ext>
            </a:extLst>
          </xdr:cNvPr>
          <xdr:cNvSpPr/>
        </xdr:nvSpPr>
        <xdr:spPr>
          <a:xfrm>
            <a:off x="3175" y="3175"/>
            <a:ext cx="177800" cy="177800"/>
          </a:xfrm>
          <a:custGeom>
            <a:avLst/>
            <a:gdLst/>
            <a:ahLst/>
            <a:cxnLst/>
            <a:rect l="0" t="0" r="0" b="0"/>
            <a:pathLst>
              <a:path w="177800" h="177800">
                <a:moveTo>
                  <a:pt x="0" y="177800"/>
                </a:moveTo>
                <a:lnTo>
                  <a:pt x="177800" y="177800"/>
                </a:lnTo>
                <a:lnTo>
                  <a:pt x="177800" y="0"/>
                </a:lnTo>
                <a:lnTo>
                  <a:pt x="0" y="0"/>
                </a:lnTo>
                <a:lnTo>
                  <a:pt x="0" y="177800"/>
                </a:lnTo>
                <a:close/>
              </a:path>
            </a:pathLst>
          </a:custGeom>
          <a:ln w="6350">
            <a:solidFill>
              <a:srgbClr val="000000"/>
            </a:solidFill>
          </a:ln>
        </xdr:spPr>
      </xdr:sp>
      <xdr:sp macro="" textlink="">
        <xdr:nvSpPr>
          <xdr:cNvPr id="81" name="Shape 81">
            <a:extLst>
              <a:ext uri="{FF2B5EF4-FFF2-40B4-BE49-F238E27FC236}">
                <a16:creationId xmlns:a16="http://schemas.microsoft.com/office/drawing/2014/main" id="{35A20430-CEF5-D5D5-BD06-7C991FB42242}"/>
              </a:ext>
            </a:extLst>
          </xdr:cNvPr>
          <xdr:cNvSpPr/>
        </xdr:nvSpPr>
        <xdr:spPr>
          <a:xfrm>
            <a:off x="9525" y="9525"/>
            <a:ext cx="165100" cy="165100"/>
          </a:xfrm>
          <a:custGeom>
            <a:avLst/>
            <a:gdLst/>
            <a:ahLst/>
            <a:cxnLst/>
            <a:rect l="0" t="0" r="0" b="0"/>
            <a:pathLst>
              <a:path w="165100" h="165100">
                <a:moveTo>
                  <a:pt x="0" y="0"/>
                </a:moveTo>
                <a:lnTo>
                  <a:pt x="165100" y="165100"/>
                </a:lnTo>
              </a:path>
            </a:pathLst>
          </a:custGeom>
          <a:ln w="6350">
            <a:solidFill>
              <a:srgbClr val="000000"/>
            </a:solidFill>
          </a:ln>
        </xdr:spPr>
      </xdr:sp>
      <xdr:sp macro="" textlink="">
        <xdr:nvSpPr>
          <xdr:cNvPr id="82" name="Shape 82">
            <a:extLst>
              <a:ext uri="{FF2B5EF4-FFF2-40B4-BE49-F238E27FC236}">
                <a16:creationId xmlns:a16="http://schemas.microsoft.com/office/drawing/2014/main" id="{46555CA1-C478-27A9-214F-C907CAC32AC6}"/>
              </a:ext>
            </a:extLst>
          </xdr:cNvPr>
          <xdr:cNvSpPr/>
        </xdr:nvSpPr>
        <xdr:spPr>
          <a:xfrm>
            <a:off x="9525" y="9525"/>
            <a:ext cx="165100" cy="165100"/>
          </a:xfrm>
          <a:custGeom>
            <a:avLst/>
            <a:gdLst/>
            <a:ahLst/>
            <a:cxnLst/>
            <a:rect l="0" t="0" r="0" b="0"/>
            <a:pathLst>
              <a:path w="165100" h="165100">
                <a:moveTo>
                  <a:pt x="165100" y="0"/>
                </a:moveTo>
                <a:lnTo>
                  <a:pt x="0" y="165100"/>
                </a:lnTo>
              </a:path>
            </a:pathLst>
          </a:custGeom>
          <a:ln w="6350">
            <a:solidFill>
              <a:srgbClr val="000000"/>
            </a:solidFill>
          </a:ln>
        </xdr:spPr>
      </xdr:sp>
    </xdr:grpSp>
    <xdr:clientData/>
  </xdr:oneCellAnchor>
  <xdr:oneCellAnchor>
    <xdr:from>
      <xdr:col>14</xdr:col>
      <xdr:colOff>69506</xdr:colOff>
      <xdr:row>91</xdr:row>
      <xdr:rowOff>400990</xdr:rowOff>
    </xdr:from>
    <xdr:ext cx="177800" cy="177800"/>
    <xdr:sp macro="" textlink="">
      <xdr:nvSpPr>
        <xdr:cNvPr id="83" name="Shape 83">
          <a:extLst>
            <a:ext uri="{FF2B5EF4-FFF2-40B4-BE49-F238E27FC236}">
              <a16:creationId xmlns:a16="http://schemas.microsoft.com/office/drawing/2014/main" id="{FAE85A1F-DE12-46E8-808F-6E8AF11369C0}"/>
            </a:ext>
          </a:extLst>
        </xdr:cNvPr>
        <xdr:cNvSpPr/>
      </xdr:nvSpPr>
      <xdr:spPr>
        <a:xfrm>
          <a:off x="6759866" y="43949290"/>
          <a:ext cx="177800" cy="177800"/>
        </a:xfrm>
        <a:custGeom>
          <a:avLst/>
          <a:gdLst/>
          <a:ahLst/>
          <a:cxnLst/>
          <a:rect l="0" t="0" r="0" b="0"/>
          <a:pathLst>
            <a:path w="177800" h="177800">
              <a:moveTo>
                <a:pt x="0" y="177800"/>
              </a:moveTo>
              <a:lnTo>
                <a:pt x="177800" y="177800"/>
              </a:lnTo>
              <a:lnTo>
                <a:pt x="177800" y="0"/>
              </a:lnTo>
              <a:lnTo>
                <a:pt x="0" y="0"/>
              </a:lnTo>
              <a:lnTo>
                <a:pt x="0" y="177800"/>
              </a:lnTo>
              <a:close/>
            </a:path>
          </a:pathLst>
        </a:custGeom>
        <a:ln w="6350">
          <a:solidFill>
            <a:srgbClr val="000000"/>
          </a:solidFill>
        </a:ln>
      </xdr:spPr>
    </xdr:sp>
    <xdr:clientData/>
  </xdr:oneCellAnchor>
  <xdr:oneCellAnchor>
    <xdr:from>
      <xdr:col>14</xdr:col>
      <xdr:colOff>534327</xdr:colOff>
      <xdr:row>92</xdr:row>
      <xdr:rowOff>1575</xdr:rowOff>
    </xdr:from>
    <xdr:ext cx="184150" cy="184150"/>
    <xdr:grpSp>
      <xdr:nvGrpSpPr>
        <xdr:cNvPr id="84" name="Group 84">
          <a:extLst>
            <a:ext uri="{FF2B5EF4-FFF2-40B4-BE49-F238E27FC236}">
              <a16:creationId xmlns:a16="http://schemas.microsoft.com/office/drawing/2014/main" id="{B5DB1BC0-8964-40FC-B80A-32A187DD5C92}"/>
            </a:ext>
          </a:extLst>
        </xdr:cNvPr>
        <xdr:cNvGrpSpPr/>
      </xdr:nvGrpSpPr>
      <xdr:grpSpPr>
        <a:xfrm>
          <a:off x="7247547" y="45271995"/>
          <a:ext cx="184150" cy="184150"/>
          <a:chOff x="0" y="0"/>
          <a:chExt cx="184150" cy="184150"/>
        </a:xfrm>
      </xdr:grpSpPr>
      <xdr:sp macro="" textlink="">
        <xdr:nvSpPr>
          <xdr:cNvPr id="85" name="Shape 85">
            <a:extLst>
              <a:ext uri="{FF2B5EF4-FFF2-40B4-BE49-F238E27FC236}">
                <a16:creationId xmlns:a16="http://schemas.microsoft.com/office/drawing/2014/main" id="{945C8C5A-4ED4-4A14-66CD-9F13220F4078}"/>
              </a:ext>
            </a:extLst>
          </xdr:cNvPr>
          <xdr:cNvSpPr/>
        </xdr:nvSpPr>
        <xdr:spPr>
          <a:xfrm>
            <a:off x="3175" y="3175"/>
            <a:ext cx="177800" cy="177800"/>
          </a:xfrm>
          <a:custGeom>
            <a:avLst/>
            <a:gdLst/>
            <a:ahLst/>
            <a:cxnLst/>
            <a:rect l="0" t="0" r="0" b="0"/>
            <a:pathLst>
              <a:path w="177800" h="177800">
                <a:moveTo>
                  <a:pt x="0" y="177800"/>
                </a:moveTo>
                <a:lnTo>
                  <a:pt x="177800" y="177800"/>
                </a:lnTo>
                <a:lnTo>
                  <a:pt x="177800" y="0"/>
                </a:lnTo>
                <a:lnTo>
                  <a:pt x="0" y="0"/>
                </a:lnTo>
                <a:lnTo>
                  <a:pt x="0" y="177800"/>
                </a:lnTo>
                <a:close/>
              </a:path>
            </a:pathLst>
          </a:custGeom>
          <a:ln w="6350">
            <a:solidFill>
              <a:srgbClr val="000000"/>
            </a:solidFill>
          </a:ln>
        </xdr:spPr>
      </xdr:sp>
      <xdr:sp macro="" textlink="">
        <xdr:nvSpPr>
          <xdr:cNvPr id="86" name="Shape 86">
            <a:extLst>
              <a:ext uri="{FF2B5EF4-FFF2-40B4-BE49-F238E27FC236}">
                <a16:creationId xmlns:a16="http://schemas.microsoft.com/office/drawing/2014/main" id="{C51F1DB1-12F8-0596-4D27-6AC317BBD8C1}"/>
              </a:ext>
            </a:extLst>
          </xdr:cNvPr>
          <xdr:cNvSpPr/>
        </xdr:nvSpPr>
        <xdr:spPr>
          <a:xfrm>
            <a:off x="9525" y="9525"/>
            <a:ext cx="165100" cy="165100"/>
          </a:xfrm>
          <a:custGeom>
            <a:avLst/>
            <a:gdLst/>
            <a:ahLst/>
            <a:cxnLst/>
            <a:rect l="0" t="0" r="0" b="0"/>
            <a:pathLst>
              <a:path w="165100" h="165100">
                <a:moveTo>
                  <a:pt x="0" y="0"/>
                </a:moveTo>
                <a:lnTo>
                  <a:pt x="165100" y="165100"/>
                </a:lnTo>
              </a:path>
            </a:pathLst>
          </a:custGeom>
          <a:ln w="6350">
            <a:solidFill>
              <a:srgbClr val="000000"/>
            </a:solidFill>
          </a:ln>
        </xdr:spPr>
      </xdr:sp>
      <xdr:sp macro="" textlink="">
        <xdr:nvSpPr>
          <xdr:cNvPr id="87" name="Shape 87">
            <a:extLst>
              <a:ext uri="{FF2B5EF4-FFF2-40B4-BE49-F238E27FC236}">
                <a16:creationId xmlns:a16="http://schemas.microsoft.com/office/drawing/2014/main" id="{D5E15846-88D6-D6B4-E700-4B9B70F8797A}"/>
              </a:ext>
            </a:extLst>
          </xdr:cNvPr>
          <xdr:cNvSpPr/>
        </xdr:nvSpPr>
        <xdr:spPr>
          <a:xfrm>
            <a:off x="9525" y="9525"/>
            <a:ext cx="165100" cy="165100"/>
          </a:xfrm>
          <a:custGeom>
            <a:avLst/>
            <a:gdLst/>
            <a:ahLst/>
            <a:cxnLst/>
            <a:rect l="0" t="0" r="0" b="0"/>
            <a:pathLst>
              <a:path w="165100" h="165100">
                <a:moveTo>
                  <a:pt x="165100" y="0"/>
                </a:moveTo>
                <a:lnTo>
                  <a:pt x="0" y="165100"/>
                </a:lnTo>
              </a:path>
            </a:pathLst>
          </a:custGeom>
          <a:ln w="6350">
            <a:solidFill>
              <a:srgbClr val="000000"/>
            </a:solidFill>
          </a:ln>
        </xdr:spPr>
      </xdr:sp>
    </xdr:grpSp>
    <xdr:clientData/>
  </xdr:oneCellAnchor>
  <xdr:oneCellAnchor>
    <xdr:from>
      <xdr:col>14</xdr:col>
      <xdr:colOff>69506</xdr:colOff>
      <xdr:row>91</xdr:row>
      <xdr:rowOff>724992</xdr:rowOff>
    </xdr:from>
    <xdr:ext cx="177800" cy="177800"/>
    <xdr:sp macro="" textlink="">
      <xdr:nvSpPr>
        <xdr:cNvPr id="88" name="Shape 88">
          <a:extLst>
            <a:ext uri="{FF2B5EF4-FFF2-40B4-BE49-F238E27FC236}">
              <a16:creationId xmlns:a16="http://schemas.microsoft.com/office/drawing/2014/main" id="{B507E418-F3F6-4173-9058-4BDCFC6A0B31}"/>
            </a:ext>
          </a:extLst>
        </xdr:cNvPr>
        <xdr:cNvSpPr/>
      </xdr:nvSpPr>
      <xdr:spPr>
        <a:xfrm>
          <a:off x="6759866" y="44273292"/>
          <a:ext cx="177800" cy="177800"/>
        </a:xfrm>
        <a:custGeom>
          <a:avLst/>
          <a:gdLst/>
          <a:ahLst/>
          <a:cxnLst/>
          <a:rect l="0" t="0" r="0" b="0"/>
          <a:pathLst>
            <a:path w="177800" h="177800">
              <a:moveTo>
                <a:pt x="0" y="177800"/>
              </a:moveTo>
              <a:lnTo>
                <a:pt x="177800" y="177800"/>
              </a:lnTo>
              <a:lnTo>
                <a:pt x="177800" y="0"/>
              </a:lnTo>
              <a:lnTo>
                <a:pt x="0" y="0"/>
              </a:lnTo>
              <a:lnTo>
                <a:pt x="0" y="177800"/>
              </a:lnTo>
              <a:close/>
            </a:path>
          </a:pathLst>
        </a:custGeom>
        <a:ln w="6350">
          <a:solidFill>
            <a:srgbClr val="000000"/>
          </a:solidFill>
        </a:ln>
      </xdr:spPr>
    </xdr:sp>
    <xdr:clientData/>
  </xdr:oneCellAnchor>
  <xdr:oneCellAnchor>
    <xdr:from>
      <xdr:col>14</xdr:col>
      <xdr:colOff>534327</xdr:colOff>
      <xdr:row>91</xdr:row>
      <xdr:rowOff>180797</xdr:rowOff>
    </xdr:from>
    <xdr:ext cx="184150" cy="184150"/>
    <xdr:grpSp>
      <xdr:nvGrpSpPr>
        <xdr:cNvPr id="89" name="Group 89">
          <a:extLst>
            <a:ext uri="{FF2B5EF4-FFF2-40B4-BE49-F238E27FC236}">
              <a16:creationId xmlns:a16="http://schemas.microsoft.com/office/drawing/2014/main" id="{61746438-E3B5-46CA-B97F-A159F3845E8F}"/>
            </a:ext>
          </a:extLst>
        </xdr:cNvPr>
        <xdr:cNvGrpSpPr/>
      </xdr:nvGrpSpPr>
      <xdr:grpSpPr>
        <a:xfrm>
          <a:off x="7247547" y="44079617"/>
          <a:ext cx="184150" cy="184150"/>
          <a:chOff x="0" y="0"/>
          <a:chExt cx="184150" cy="184150"/>
        </a:xfrm>
      </xdr:grpSpPr>
      <xdr:sp macro="" textlink="">
        <xdr:nvSpPr>
          <xdr:cNvPr id="90" name="Shape 90">
            <a:extLst>
              <a:ext uri="{FF2B5EF4-FFF2-40B4-BE49-F238E27FC236}">
                <a16:creationId xmlns:a16="http://schemas.microsoft.com/office/drawing/2014/main" id="{82219AF5-1FD5-96B8-E5DD-6670C14BACB1}"/>
              </a:ext>
            </a:extLst>
          </xdr:cNvPr>
          <xdr:cNvSpPr/>
        </xdr:nvSpPr>
        <xdr:spPr>
          <a:xfrm>
            <a:off x="3175" y="3175"/>
            <a:ext cx="177800" cy="177800"/>
          </a:xfrm>
          <a:custGeom>
            <a:avLst/>
            <a:gdLst/>
            <a:ahLst/>
            <a:cxnLst/>
            <a:rect l="0" t="0" r="0" b="0"/>
            <a:pathLst>
              <a:path w="177800" h="177800">
                <a:moveTo>
                  <a:pt x="0" y="177800"/>
                </a:moveTo>
                <a:lnTo>
                  <a:pt x="177800" y="177800"/>
                </a:lnTo>
                <a:lnTo>
                  <a:pt x="177800" y="0"/>
                </a:lnTo>
                <a:lnTo>
                  <a:pt x="0" y="0"/>
                </a:lnTo>
                <a:lnTo>
                  <a:pt x="0" y="177800"/>
                </a:lnTo>
                <a:close/>
              </a:path>
            </a:pathLst>
          </a:custGeom>
          <a:ln w="6350">
            <a:solidFill>
              <a:srgbClr val="000000"/>
            </a:solidFill>
          </a:ln>
        </xdr:spPr>
      </xdr:sp>
      <xdr:sp macro="" textlink="">
        <xdr:nvSpPr>
          <xdr:cNvPr id="91" name="Shape 91">
            <a:extLst>
              <a:ext uri="{FF2B5EF4-FFF2-40B4-BE49-F238E27FC236}">
                <a16:creationId xmlns:a16="http://schemas.microsoft.com/office/drawing/2014/main" id="{E0525EA2-C222-A5FC-AA4C-76D2F3004378}"/>
              </a:ext>
            </a:extLst>
          </xdr:cNvPr>
          <xdr:cNvSpPr/>
        </xdr:nvSpPr>
        <xdr:spPr>
          <a:xfrm>
            <a:off x="9525" y="9525"/>
            <a:ext cx="165100" cy="165100"/>
          </a:xfrm>
          <a:custGeom>
            <a:avLst/>
            <a:gdLst/>
            <a:ahLst/>
            <a:cxnLst/>
            <a:rect l="0" t="0" r="0" b="0"/>
            <a:pathLst>
              <a:path w="165100" h="165100">
                <a:moveTo>
                  <a:pt x="0" y="0"/>
                </a:moveTo>
                <a:lnTo>
                  <a:pt x="165100" y="165100"/>
                </a:lnTo>
              </a:path>
            </a:pathLst>
          </a:custGeom>
          <a:ln w="6350">
            <a:solidFill>
              <a:srgbClr val="000000"/>
            </a:solidFill>
          </a:ln>
        </xdr:spPr>
      </xdr:sp>
      <xdr:sp macro="" textlink="">
        <xdr:nvSpPr>
          <xdr:cNvPr id="92" name="Shape 92">
            <a:extLst>
              <a:ext uri="{FF2B5EF4-FFF2-40B4-BE49-F238E27FC236}">
                <a16:creationId xmlns:a16="http://schemas.microsoft.com/office/drawing/2014/main" id="{7024A87A-B03D-55BE-7E9A-F385281DB242}"/>
              </a:ext>
            </a:extLst>
          </xdr:cNvPr>
          <xdr:cNvSpPr/>
        </xdr:nvSpPr>
        <xdr:spPr>
          <a:xfrm>
            <a:off x="9525" y="9525"/>
            <a:ext cx="165100" cy="165100"/>
          </a:xfrm>
          <a:custGeom>
            <a:avLst/>
            <a:gdLst/>
            <a:ahLst/>
            <a:cxnLst/>
            <a:rect l="0" t="0" r="0" b="0"/>
            <a:pathLst>
              <a:path w="165100" h="165100">
                <a:moveTo>
                  <a:pt x="165100" y="0"/>
                </a:moveTo>
                <a:lnTo>
                  <a:pt x="0" y="165100"/>
                </a:lnTo>
              </a:path>
            </a:pathLst>
          </a:custGeom>
          <a:ln w="6350">
            <a:solidFill>
              <a:srgbClr val="000000"/>
            </a:solidFill>
          </a:ln>
        </xdr:spPr>
      </xdr:sp>
    </xdr:grpSp>
    <xdr:clientData/>
  </xdr:oneCellAnchor>
  <xdr:oneCellAnchor>
    <xdr:from>
      <xdr:col>14</xdr:col>
      <xdr:colOff>69506</xdr:colOff>
      <xdr:row>91</xdr:row>
      <xdr:rowOff>1048993</xdr:rowOff>
    </xdr:from>
    <xdr:ext cx="177800" cy="177800"/>
    <xdr:sp macro="" textlink="">
      <xdr:nvSpPr>
        <xdr:cNvPr id="93" name="Shape 93">
          <a:extLst>
            <a:ext uri="{FF2B5EF4-FFF2-40B4-BE49-F238E27FC236}">
              <a16:creationId xmlns:a16="http://schemas.microsoft.com/office/drawing/2014/main" id="{48012DF0-2AF0-4D5A-AB18-A4B3D0413E64}"/>
            </a:ext>
          </a:extLst>
        </xdr:cNvPr>
        <xdr:cNvSpPr/>
      </xdr:nvSpPr>
      <xdr:spPr>
        <a:xfrm>
          <a:off x="6759866" y="44597293"/>
          <a:ext cx="177800" cy="177800"/>
        </a:xfrm>
        <a:custGeom>
          <a:avLst/>
          <a:gdLst/>
          <a:ahLst/>
          <a:cxnLst/>
          <a:rect l="0" t="0" r="0" b="0"/>
          <a:pathLst>
            <a:path w="177800" h="177800">
              <a:moveTo>
                <a:pt x="0" y="177800"/>
              </a:moveTo>
              <a:lnTo>
                <a:pt x="177800" y="177800"/>
              </a:lnTo>
              <a:lnTo>
                <a:pt x="177800" y="0"/>
              </a:lnTo>
              <a:lnTo>
                <a:pt x="0" y="0"/>
              </a:lnTo>
              <a:lnTo>
                <a:pt x="0" y="177800"/>
              </a:lnTo>
              <a:close/>
            </a:path>
          </a:pathLst>
        </a:custGeom>
        <a:ln w="6350">
          <a:solidFill>
            <a:srgbClr val="000000"/>
          </a:solidFill>
        </a:ln>
      </xdr:spPr>
    </xdr:sp>
    <xdr:clientData/>
  </xdr:oneCellAnchor>
  <xdr:oneCellAnchor>
    <xdr:from>
      <xdr:col>14</xdr:col>
      <xdr:colOff>534327</xdr:colOff>
      <xdr:row>92</xdr:row>
      <xdr:rowOff>1878</xdr:rowOff>
    </xdr:from>
    <xdr:ext cx="184150" cy="184150"/>
    <xdr:grpSp>
      <xdr:nvGrpSpPr>
        <xdr:cNvPr id="94" name="Group 94">
          <a:extLst>
            <a:ext uri="{FF2B5EF4-FFF2-40B4-BE49-F238E27FC236}">
              <a16:creationId xmlns:a16="http://schemas.microsoft.com/office/drawing/2014/main" id="{E3F1A889-FDA2-4D98-970E-A12AEDA2AE29}"/>
            </a:ext>
          </a:extLst>
        </xdr:cNvPr>
        <xdr:cNvGrpSpPr/>
      </xdr:nvGrpSpPr>
      <xdr:grpSpPr>
        <a:xfrm>
          <a:off x="7247547" y="45272298"/>
          <a:ext cx="184150" cy="184150"/>
          <a:chOff x="0" y="0"/>
          <a:chExt cx="184150" cy="184150"/>
        </a:xfrm>
      </xdr:grpSpPr>
      <xdr:sp macro="" textlink="">
        <xdr:nvSpPr>
          <xdr:cNvPr id="95" name="Shape 95">
            <a:extLst>
              <a:ext uri="{FF2B5EF4-FFF2-40B4-BE49-F238E27FC236}">
                <a16:creationId xmlns:a16="http://schemas.microsoft.com/office/drawing/2014/main" id="{F47F0553-8781-6242-ED3E-92270D94B66D}"/>
              </a:ext>
            </a:extLst>
          </xdr:cNvPr>
          <xdr:cNvSpPr/>
        </xdr:nvSpPr>
        <xdr:spPr>
          <a:xfrm>
            <a:off x="3175" y="3175"/>
            <a:ext cx="177800" cy="177800"/>
          </a:xfrm>
          <a:custGeom>
            <a:avLst/>
            <a:gdLst/>
            <a:ahLst/>
            <a:cxnLst/>
            <a:rect l="0" t="0" r="0" b="0"/>
            <a:pathLst>
              <a:path w="177800" h="177800">
                <a:moveTo>
                  <a:pt x="0" y="177800"/>
                </a:moveTo>
                <a:lnTo>
                  <a:pt x="177800" y="177800"/>
                </a:lnTo>
                <a:lnTo>
                  <a:pt x="177800" y="0"/>
                </a:lnTo>
                <a:lnTo>
                  <a:pt x="0" y="0"/>
                </a:lnTo>
                <a:lnTo>
                  <a:pt x="0" y="177800"/>
                </a:lnTo>
                <a:close/>
              </a:path>
            </a:pathLst>
          </a:custGeom>
          <a:ln w="6350">
            <a:solidFill>
              <a:srgbClr val="000000"/>
            </a:solidFill>
          </a:ln>
        </xdr:spPr>
      </xdr:sp>
      <xdr:sp macro="" textlink="">
        <xdr:nvSpPr>
          <xdr:cNvPr id="96" name="Shape 96">
            <a:extLst>
              <a:ext uri="{FF2B5EF4-FFF2-40B4-BE49-F238E27FC236}">
                <a16:creationId xmlns:a16="http://schemas.microsoft.com/office/drawing/2014/main" id="{41F1547B-E46F-C9CA-0493-8C0ED2098614}"/>
              </a:ext>
            </a:extLst>
          </xdr:cNvPr>
          <xdr:cNvSpPr/>
        </xdr:nvSpPr>
        <xdr:spPr>
          <a:xfrm>
            <a:off x="9525" y="9525"/>
            <a:ext cx="165100" cy="165100"/>
          </a:xfrm>
          <a:custGeom>
            <a:avLst/>
            <a:gdLst/>
            <a:ahLst/>
            <a:cxnLst/>
            <a:rect l="0" t="0" r="0" b="0"/>
            <a:pathLst>
              <a:path w="165100" h="165100">
                <a:moveTo>
                  <a:pt x="0" y="0"/>
                </a:moveTo>
                <a:lnTo>
                  <a:pt x="165100" y="165100"/>
                </a:lnTo>
              </a:path>
            </a:pathLst>
          </a:custGeom>
          <a:ln w="6350">
            <a:solidFill>
              <a:srgbClr val="000000"/>
            </a:solidFill>
          </a:ln>
        </xdr:spPr>
      </xdr:sp>
      <xdr:sp macro="" textlink="">
        <xdr:nvSpPr>
          <xdr:cNvPr id="97" name="Shape 97">
            <a:extLst>
              <a:ext uri="{FF2B5EF4-FFF2-40B4-BE49-F238E27FC236}">
                <a16:creationId xmlns:a16="http://schemas.microsoft.com/office/drawing/2014/main" id="{1E8EA26D-479A-8C3E-71B7-9CEC3F58C608}"/>
              </a:ext>
            </a:extLst>
          </xdr:cNvPr>
          <xdr:cNvSpPr/>
        </xdr:nvSpPr>
        <xdr:spPr>
          <a:xfrm>
            <a:off x="9525" y="9525"/>
            <a:ext cx="165100" cy="165100"/>
          </a:xfrm>
          <a:custGeom>
            <a:avLst/>
            <a:gdLst/>
            <a:ahLst/>
            <a:cxnLst/>
            <a:rect l="0" t="0" r="0" b="0"/>
            <a:pathLst>
              <a:path w="165100" h="165100">
                <a:moveTo>
                  <a:pt x="165100" y="0"/>
                </a:moveTo>
                <a:lnTo>
                  <a:pt x="0" y="165100"/>
                </a:lnTo>
              </a:path>
            </a:pathLst>
          </a:custGeom>
          <a:ln w="6350">
            <a:solidFill>
              <a:srgbClr val="000000"/>
            </a:solidFill>
          </a:ln>
        </xdr:spPr>
      </xdr:sp>
    </xdr:grpSp>
    <xdr:clientData/>
  </xdr:oneCellAnchor>
  <xdr:oneCellAnchor>
    <xdr:from>
      <xdr:col>14</xdr:col>
      <xdr:colOff>41681</xdr:colOff>
      <xdr:row>92</xdr:row>
      <xdr:rowOff>75183</xdr:rowOff>
    </xdr:from>
    <xdr:ext cx="177800" cy="177800"/>
    <xdr:sp macro="" textlink="">
      <xdr:nvSpPr>
        <xdr:cNvPr id="98" name="Shape 98">
          <a:extLst>
            <a:ext uri="{FF2B5EF4-FFF2-40B4-BE49-F238E27FC236}">
              <a16:creationId xmlns:a16="http://schemas.microsoft.com/office/drawing/2014/main" id="{07D1AF3F-2072-44BC-9F29-2AE6303C8C90}"/>
            </a:ext>
          </a:extLst>
        </xdr:cNvPr>
        <xdr:cNvSpPr/>
      </xdr:nvSpPr>
      <xdr:spPr>
        <a:xfrm>
          <a:off x="6732041" y="44995083"/>
          <a:ext cx="177800" cy="177800"/>
        </a:xfrm>
        <a:custGeom>
          <a:avLst/>
          <a:gdLst/>
          <a:ahLst/>
          <a:cxnLst/>
          <a:rect l="0" t="0" r="0" b="0"/>
          <a:pathLst>
            <a:path w="177800" h="177800">
              <a:moveTo>
                <a:pt x="0" y="177799"/>
              </a:moveTo>
              <a:lnTo>
                <a:pt x="177800" y="177799"/>
              </a:lnTo>
              <a:lnTo>
                <a:pt x="177800" y="0"/>
              </a:lnTo>
              <a:lnTo>
                <a:pt x="0" y="0"/>
              </a:lnTo>
              <a:lnTo>
                <a:pt x="0" y="177799"/>
              </a:lnTo>
              <a:close/>
            </a:path>
          </a:pathLst>
        </a:custGeom>
        <a:ln w="6350">
          <a:solidFill>
            <a:srgbClr val="000000"/>
          </a:solidFill>
        </a:ln>
      </xdr:spPr>
    </xdr:sp>
    <xdr:clientData/>
  </xdr:oneCellAnchor>
  <xdr:oneCellAnchor>
    <xdr:from>
      <xdr:col>14</xdr:col>
      <xdr:colOff>506501</xdr:colOff>
      <xdr:row>92</xdr:row>
      <xdr:rowOff>72008</xdr:rowOff>
    </xdr:from>
    <xdr:ext cx="184150" cy="184150"/>
    <xdr:grpSp>
      <xdr:nvGrpSpPr>
        <xdr:cNvPr id="99" name="Group 99">
          <a:extLst>
            <a:ext uri="{FF2B5EF4-FFF2-40B4-BE49-F238E27FC236}">
              <a16:creationId xmlns:a16="http://schemas.microsoft.com/office/drawing/2014/main" id="{85874342-273A-4CFB-94F2-06744AF86BA0}"/>
            </a:ext>
          </a:extLst>
        </xdr:cNvPr>
        <xdr:cNvGrpSpPr/>
      </xdr:nvGrpSpPr>
      <xdr:grpSpPr>
        <a:xfrm>
          <a:off x="7219721" y="45342428"/>
          <a:ext cx="184150" cy="184150"/>
          <a:chOff x="0" y="0"/>
          <a:chExt cx="184150" cy="184150"/>
        </a:xfrm>
      </xdr:grpSpPr>
      <xdr:sp macro="" textlink="">
        <xdr:nvSpPr>
          <xdr:cNvPr id="100" name="Shape 100">
            <a:extLst>
              <a:ext uri="{FF2B5EF4-FFF2-40B4-BE49-F238E27FC236}">
                <a16:creationId xmlns:a16="http://schemas.microsoft.com/office/drawing/2014/main" id="{AA440211-D36A-EC57-5453-456024FDA303}"/>
              </a:ext>
            </a:extLst>
          </xdr:cNvPr>
          <xdr:cNvSpPr/>
        </xdr:nvSpPr>
        <xdr:spPr>
          <a:xfrm>
            <a:off x="3175" y="3175"/>
            <a:ext cx="177800" cy="177800"/>
          </a:xfrm>
          <a:custGeom>
            <a:avLst/>
            <a:gdLst/>
            <a:ahLst/>
            <a:cxnLst/>
            <a:rect l="0" t="0" r="0" b="0"/>
            <a:pathLst>
              <a:path w="177800" h="177800">
                <a:moveTo>
                  <a:pt x="0" y="177799"/>
                </a:moveTo>
                <a:lnTo>
                  <a:pt x="177800" y="177799"/>
                </a:lnTo>
                <a:lnTo>
                  <a:pt x="177800" y="0"/>
                </a:lnTo>
                <a:lnTo>
                  <a:pt x="0" y="0"/>
                </a:lnTo>
                <a:lnTo>
                  <a:pt x="0" y="177799"/>
                </a:lnTo>
                <a:close/>
              </a:path>
            </a:pathLst>
          </a:custGeom>
          <a:ln w="6350">
            <a:solidFill>
              <a:srgbClr val="000000"/>
            </a:solidFill>
          </a:ln>
        </xdr:spPr>
      </xdr:sp>
      <xdr:sp macro="" textlink="">
        <xdr:nvSpPr>
          <xdr:cNvPr id="101" name="Shape 101">
            <a:extLst>
              <a:ext uri="{FF2B5EF4-FFF2-40B4-BE49-F238E27FC236}">
                <a16:creationId xmlns:a16="http://schemas.microsoft.com/office/drawing/2014/main" id="{A8AB0A6B-8826-C771-7593-7336C8B354B0}"/>
              </a:ext>
            </a:extLst>
          </xdr:cNvPr>
          <xdr:cNvSpPr/>
        </xdr:nvSpPr>
        <xdr:spPr>
          <a:xfrm>
            <a:off x="9525" y="9525"/>
            <a:ext cx="165100" cy="165100"/>
          </a:xfrm>
          <a:custGeom>
            <a:avLst/>
            <a:gdLst/>
            <a:ahLst/>
            <a:cxnLst/>
            <a:rect l="0" t="0" r="0" b="0"/>
            <a:pathLst>
              <a:path w="165100" h="165100">
                <a:moveTo>
                  <a:pt x="0" y="0"/>
                </a:moveTo>
                <a:lnTo>
                  <a:pt x="165100" y="165099"/>
                </a:lnTo>
              </a:path>
            </a:pathLst>
          </a:custGeom>
          <a:ln w="6350">
            <a:solidFill>
              <a:srgbClr val="000000"/>
            </a:solidFill>
          </a:ln>
        </xdr:spPr>
      </xdr:sp>
      <xdr:sp macro="" textlink="">
        <xdr:nvSpPr>
          <xdr:cNvPr id="102" name="Shape 102">
            <a:extLst>
              <a:ext uri="{FF2B5EF4-FFF2-40B4-BE49-F238E27FC236}">
                <a16:creationId xmlns:a16="http://schemas.microsoft.com/office/drawing/2014/main" id="{6336EF7F-DA2A-4524-5BE2-9B99D8BE9E21}"/>
              </a:ext>
            </a:extLst>
          </xdr:cNvPr>
          <xdr:cNvSpPr/>
        </xdr:nvSpPr>
        <xdr:spPr>
          <a:xfrm>
            <a:off x="9525" y="9525"/>
            <a:ext cx="165100" cy="165100"/>
          </a:xfrm>
          <a:custGeom>
            <a:avLst/>
            <a:gdLst/>
            <a:ahLst/>
            <a:cxnLst/>
            <a:rect l="0" t="0" r="0" b="0"/>
            <a:pathLst>
              <a:path w="165100" h="165100">
                <a:moveTo>
                  <a:pt x="165100" y="0"/>
                </a:moveTo>
                <a:lnTo>
                  <a:pt x="0" y="165099"/>
                </a:lnTo>
              </a:path>
            </a:pathLst>
          </a:custGeom>
          <a:ln w="6350">
            <a:solidFill>
              <a:srgbClr val="000000"/>
            </a:solidFill>
          </a:ln>
        </xdr:spPr>
      </xdr:sp>
    </xdr:grpSp>
    <xdr:clientData/>
  </xdr:oneCellAnchor>
  <xdr:oneCellAnchor>
    <xdr:from>
      <xdr:col>0</xdr:col>
      <xdr:colOff>0</xdr:colOff>
      <xdr:row>115</xdr:row>
      <xdr:rowOff>7265</xdr:rowOff>
    </xdr:from>
    <xdr:ext cx="7206615" cy="316230"/>
    <xdr:grpSp>
      <xdr:nvGrpSpPr>
        <xdr:cNvPr id="103" name="Group 103">
          <a:extLst>
            <a:ext uri="{FF2B5EF4-FFF2-40B4-BE49-F238E27FC236}">
              <a16:creationId xmlns:a16="http://schemas.microsoft.com/office/drawing/2014/main" id="{62AAFCA9-42F4-4C31-870E-6E32D7C189B3}"/>
            </a:ext>
          </a:extLst>
        </xdr:cNvPr>
        <xdr:cNvGrpSpPr/>
      </xdr:nvGrpSpPr>
      <xdr:grpSpPr>
        <a:xfrm>
          <a:off x="0" y="57263945"/>
          <a:ext cx="7206615" cy="316230"/>
          <a:chOff x="0" y="0"/>
          <a:chExt cx="7206615" cy="316230"/>
        </a:xfrm>
      </xdr:grpSpPr>
      <xdr:sp macro="" textlink="">
        <xdr:nvSpPr>
          <xdr:cNvPr id="104" name="Shape 104">
            <a:extLst>
              <a:ext uri="{FF2B5EF4-FFF2-40B4-BE49-F238E27FC236}">
                <a16:creationId xmlns:a16="http://schemas.microsoft.com/office/drawing/2014/main" id="{FFF54F17-4064-B599-8E03-FA0890A19ADD}"/>
              </a:ext>
            </a:extLst>
          </xdr:cNvPr>
          <xdr:cNvSpPr/>
        </xdr:nvSpPr>
        <xdr:spPr>
          <a:xfrm>
            <a:off x="36004" y="276555"/>
            <a:ext cx="2334260" cy="0"/>
          </a:xfrm>
          <a:custGeom>
            <a:avLst/>
            <a:gdLst/>
            <a:ahLst/>
            <a:cxnLst/>
            <a:rect l="0" t="0" r="0" b="0"/>
            <a:pathLst>
              <a:path w="2334260">
                <a:moveTo>
                  <a:pt x="0" y="0"/>
                </a:moveTo>
                <a:lnTo>
                  <a:pt x="2334094" y="0"/>
                </a:lnTo>
              </a:path>
            </a:pathLst>
          </a:custGeom>
          <a:ln w="6350">
            <a:solidFill>
              <a:srgbClr val="000000"/>
            </a:solidFill>
          </a:ln>
        </xdr:spPr>
      </xdr:sp>
      <xdr:sp macro="" textlink="">
        <xdr:nvSpPr>
          <xdr:cNvPr id="105" name="Shape 105">
            <a:extLst>
              <a:ext uri="{FF2B5EF4-FFF2-40B4-BE49-F238E27FC236}">
                <a16:creationId xmlns:a16="http://schemas.microsoft.com/office/drawing/2014/main" id="{AF53EE8C-75D6-3C50-19A2-2ACBED6AE57F}"/>
              </a:ext>
            </a:extLst>
          </xdr:cNvPr>
          <xdr:cNvSpPr/>
        </xdr:nvSpPr>
        <xdr:spPr>
          <a:xfrm>
            <a:off x="2366924" y="0"/>
            <a:ext cx="0" cy="280035"/>
          </a:xfrm>
          <a:custGeom>
            <a:avLst/>
            <a:gdLst/>
            <a:ahLst/>
            <a:cxnLst/>
            <a:rect l="0" t="0" r="0" b="0"/>
            <a:pathLst>
              <a:path h="280035">
                <a:moveTo>
                  <a:pt x="0" y="0"/>
                </a:moveTo>
                <a:lnTo>
                  <a:pt x="0" y="279730"/>
                </a:lnTo>
              </a:path>
            </a:pathLst>
          </a:custGeom>
          <a:ln w="6350">
            <a:solidFill>
              <a:srgbClr val="000000"/>
            </a:solidFill>
          </a:ln>
        </xdr:spPr>
      </xdr:sp>
      <xdr:sp macro="" textlink="">
        <xdr:nvSpPr>
          <xdr:cNvPr id="106" name="Shape 106">
            <a:extLst>
              <a:ext uri="{FF2B5EF4-FFF2-40B4-BE49-F238E27FC236}">
                <a16:creationId xmlns:a16="http://schemas.microsoft.com/office/drawing/2014/main" id="{8B99D46E-EE7F-5096-9167-436CA0720612}"/>
              </a:ext>
            </a:extLst>
          </xdr:cNvPr>
          <xdr:cNvSpPr/>
        </xdr:nvSpPr>
        <xdr:spPr>
          <a:xfrm>
            <a:off x="2435758" y="276555"/>
            <a:ext cx="2334260" cy="0"/>
          </a:xfrm>
          <a:custGeom>
            <a:avLst/>
            <a:gdLst/>
            <a:ahLst/>
            <a:cxnLst/>
            <a:rect l="0" t="0" r="0" b="0"/>
            <a:pathLst>
              <a:path w="2334260">
                <a:moveTo>
                  <a:pt x="0" y="0"/>
                </a:moveTo>
                <a:lnTo>
                  <a:pt x="2334094" y="0"/>
                </a:lnTo>
              </a:path>
            </a:pathLst>
          </a:custGeom>
          <a:ln w="6350">
            <a:solidFill>
              <a:srgbClr val="000000"/>
            </a:solidFill>
          </a:ln>
        </xdr:spPr>
      </xdr:sp>
      <xdr:sp macro="" textlink="">
        <xdr:nvSpPr>
          <xdr:cNvPr id="107" name="Shape 107">
            <a:extLst>
              <a:ext uri="{FF2B5EF4-FFF2-40B4-BE49-F238E27FC236}">
                <a16:creationId xmlns:a16="http://schemas.microsoft.com/office/drawing/2014/main" id="{4FCA11C3-EB96-C9C0-BB23-EC3B496D9762}"/>
              </a:ext>
            </a:extLst>
          </xdr:cNvPr>
          <xdr:cNvSpPr/>
        </xdr:nvSpPr>
        <xdr:spPr>
          <a:xfrm>
            <a:off x="4766678" y="6997"/>
            <a:ext cx="0" cy="273050"/>
          </a:xfrm>
          <a:custGeom>
            <a:avLst/>
            <a:gdLst/>
            <a:ahLst/>
            <a:cxnLst/>
            <a:rect l="0" t="0" r="0" b="0"/>
            <a:pathLst>
              <a:path h="273050">
                <a:moveTo>
                  <a:pt x="0" y="0"/>
                </a:moveTo>
                <a:lnTo>
                  <a:pt x="0" y="272732"/>
                </a:lnTo>
              </a:path>
            </a:pathLst>
          </a:custGeom>
          <a:ln w="6350">
            <a:solidFill>
              <a:srgbClr val="000000"/>
            </a:solidFill>
          </a:ln>
        </xdr:spPr>
      </xdr:sp>
      <xdr:sp macro="" textlink="">
        <xdr:nvSpPr>
          <xdr:cNvPr id="108" name="Shape 108">
            <a:extLst>
              <a:ext uri="{FF2B5EF4-FFF2-40B4-BE49-F238E27FC236}">
                <a16:creationId xmlns:a16="http://schemas.microsoft.com/office/drawing/2014/main" id="{11E6870D-58AB-C088-4C11-F00B35629196}"/>
              </a:ext>
            </a:extLst>
          </xdr:cNvPr>
          <xdr:cNvSpPr/>
        </xdr:nvSpPr>
        <xdr:spPr>
          <a:xfrm>
            <a:off x="4835512" y="276555"/>
            <a:ext cx="2334260" cy="0"/>
          </a:xfrm>
          <a:custGeom>
            <a:avLst/>
            <a:gdLst/>
            <a:ahLst/>
            <a:cxnLst/>
            <a:rect l="0" t="0" r="0" b="0"/>
            <a:pathLst>
              <a:path w="2334260">
                <a:moveTo>
                  <a:pt x="0" y="0"/>
                </a:moveTo>
                <a:lnTo>
                  <a:pt x="2334094" y="0"/>
                </a:lnTo>
              </a:path>
            </a:pathLst>
          </a:custGeom>
          <a:ln w="6350">
            <a:solidFill>
              <a:srgbClr val="000000"/>
            </a:solidFill>
          </a:ln>
        </xdr:spPr>
      </xdr:sp>
      <xdr:sp macro="" textlink="">
        <xdr:nvSpPr>
          <xdr:cNvPr id="109" name="Shape 109">
            <a:extLst>
              <a:ext uri="{FF2B5EF4-FFF2-40B4-BE49-F238E27FC236}">
                <a16:creationId xmlns:a16="http://schemas.microsoft.com/office/drawing/2014/main" id="{D8F8CABA-A4B4-C1AF-77A3-17BBFE7D68C0}"/>
              </a:ext>
            </a:extLst>
          </xdr:cNvPr>
          <xdr:cNvSpPr/>
        </xdr:nvSpPr>
        <xdr:spPr>
          <a:xfrm>
            <a:off x="7166432" y="6997"/>
            <a:ext cx="0" cy="273050"/>
          </a:xfrm>
          <a:custGeom>
            <a:avLst/>
            <a:gdLst/>
            <a:ahLst/>
            <a:cxnLst/>
            <a:rect l="0" t="0" r="0" b="0"/>
            <a:pathLst>
              <a:path h="273050">
                <a:moveTo>
                  <a:pt x="0" y="0"/>
                </a:moveTo>
                <a:lnTo>
                  <a:pt x="0" y="272732"/>
                </a:lnTo>
              </a:path>
            </a:pathLst>
          </a:custGeom>
          <a:ln w="6350">
            <a:solidFill>
              <a:srgbClr val="000000"/>
            </a:solidFill>
          </a:ln>
        </xdr:spPr>
      </xdr:sp>
      <xdr:sp macro="" textlink="">
        <xdr:nvSpPr>
          <xdr:cNvPr id="110" name="Shape 110">
            <a:extLst>
              <a:ext uri="{FF2B5EF4-FFF2-40B4-BE49-F238E27FC236}">
                <a16:creationId xmlns:a16="http://schemas.microsoft.com/office/drawing/2014/main" id="{EDFA1B71-B933-A0B0-5121-373CE9E5E8B4}"/>
              </a:ext>
            </a:extLst>
          </xdr:cNvPr>
          <xdr:cNvSpPr/>
        </xdr:nvSpPr>
        <xdr:spPr>
          <a:xfrm>
            <a:off x="0" y="312559"/>
            <a:ext cx="7206615" cy="0"/>
          </a:xfrm>
          <a:custGeom>
            <a:avLst/>
            <a:gdLst/>
            <a:ahLst/>
            <a:cxnLst/>
            <a:rect l="0" t="0" r="0" b="0"/>
            <a:pathLst>
              <a:path w="7206615">
                <a:moveTo>
                  <a:pt x="0" y="0"/>
                </a:moveTo>
                <a:lnTo>
                  <a:pt x="7206310" y="0"/>
                </a:lnTo>
              </a:path>
            </a:pathLst>
          </a:custGeom>
          <a:ln w="6350">
            <a:solidFill>
              <a:srgbClr val="000000"/>
            </a:solidFill>
          </a:ln>
        </xdr:spPr>
      </xdr:sp>
    </xdr:grpSp>
    <xdr:clientData/>
  </xdr:oneCellAnchor>
  <xdr:oneCellAnchor>
    <xdr:from>
      <xdr:col>0</xdr:col>
      <xdr:colOff>0</xdr:colOff>
      <xdr:row>116</xdr:row>
      <xdr:rowOff>643</xdr:rowOff>
    </xdr:from>
    <xdr:ext cx="7206615" cy="18415"/>
    <xdr:grpSp>
      <xdr:nvGrpSpPr>
        <xdr:cNvPr id="111" name="Group 111">
          <a:extLst>
            <a:ext uri="{FF2B5EF4-FFF2-40B4-BE49-F238E27FC236}">
              <a16:creationId xmlns:a16="http://schemas.microsoft.com/office/drawing/2014/main" id="{53707CCD-9843-46BA-B608-C49B9E2BC0FF}"/>
            </a:ext>
          </a:extLst>
        </xdr:cNvPr>
        <xdr:cNvGrpSpPr/>
      </xdr:nvGrpSpPr>
      <xdr:grpSpPr>
        <a:xfrm>
          <a:off x="0" y="58346983"/>
          <a:ext cx="7206615" cy="18415"/>
          <a:chOff x="0" y="0"/>
          <a:chExt cx="7206615" cy="18415"/>
        </a:xfrm>
      </xdr:grpSpPr>
      <xdr:sp macro="" textlink="">
        <xdr:nvSpPr>
          <xdr:cNvPr id="112" name="Shape 112">
            <a:extLst>
              <a:ext uri="{FF2B5EF4-FFF2-40B4-BE49-F238E27FC236}">
                <a16:creationId xmlns:a16="http://schemas.microsoft.com/office/drawing/2014/main" id="{4665AF6C-96DA-1C21-7457-571F99052B0E}"/>
              </a:ext>
            </a:extLst>
          </xdr:cNvPr>
          <xdr:cNvSpPr/>
        </xdr:nvSpPr>
        <xdr:spPr>
          <a:xfrm>
            <a:off x="0" y="8997"/>
            <a:ext cx="7206615" cy="0"/>
          </a:xfrm>
          <a:custGeom>
            <a:avLst/>
            <a:gdLst/>
            <a:ahLst/>
            <a:cxnLst/>
            <a:rect l="0" t="0" r="0" b="0"/>
            <a:pathLst>
              <a:path w="7206615">
                <a:moveTo>
                  <a:pt x="0" y="0"/>
                </a:moveTo>
                <a:lnTo>
                  <a:pt x="7206310" y="0"/>
                </a:lnTo>
              </a:path>
            </a:pathLst>
          </a:custGeom>
          <a:ln w="6350">
            <a:solidFill>
              <a:srgbClr val="000000"/>
            </a:solidFill>
          </a:ln>
        </xdr:spPr>
      </xdr:sp>
      <xdr:sp macro="" textlink="">
        <xdr:nvSpPr>
          <xdr:cNvPr id="113" name="Shape 113">
            <a:extLst>
              <a:ext uri="{FF2B5EF4-FFF2-40B4-BE49-F238E27FC236}">
                <a16:creationId xmlns:a16="http://schemas.microsoft.com/office/drawing/2014/main" id="{11CE7A5D-4980-7FC1-2CEC-6F2CD4740D01}"/>
              </a:ext>
            </a:extLst>
          </xdr:cNvPr>
          <xdr:cNvSpPr/>
        </xdr:nvSpPr>
        <xdr:spPr>
          <a:xfrm>
            <a:off x="0" y="8997"/>
            <a:ext cx="7206615" cy="0"/>
          </a:xfrm>
          <a:custGeom>
            <a:avLst/>
            <a:gdLst/>
            <a:ahLst/>
            <a:cxnLst/>
            <a:rect l="0" t="0" r="0" b="0"/>
            <a:pathLst>
              <a:path w="7206615">
                <a:moveTo>
                  <a:pt x="0" y="0"/>
                </a:moveTo>
                <a:lnTo>
                  <a:pt x="7206310" y="0"/>
                </a:lnTo>
              </a:path>
            </a:pathLst>
          </a:custGeom>
          <a:ln w="17995">
            <a:solidFill>
              <a:srgbClr val="000000"/>
            </a:solidFill>
          </a:ln>
        </xdr:spPr>
      </xdr:sp>
    </xdr:grpSp>
    <xdr:clientData/>
  </xdr:oneCellAnchor>
  <xdr:oneCellAnchor>
    <xdr:from>
      <xdr:col>3</xdr:col>
      <xdr:colOff>221830</xdr:colOff>
      <xdr:row>116</xdr:row>
      <xdr:rowOff>3175</xdr:rowOff>
    </xdr:from>
    <xdr:ext cx="2094864" cy="0"/>
    <xdr:sp macro="" textlink="">
      <xdr:nvSpPr>
        <xdr:cNvPr id="114" name="Shape 114">
          <a:extLst>
            <a:ext uri="{FF2B5EF4-FFF2-40B4-BE49-F238E27FC236}">
              <a16:creationId xmlns:a16="http://schemas.microsoft.com/office/drawing/2014/main" id="{E25F44FC-3B0B-4C6F-883E-000D791221E0}"/>
            </a:ext>
          </a:extLst>
        </xdr:cNvPr>
        <xdr:cNvSpPr/>
      </xdr:nvSpPr>
      <xdr:spPr>
        <a:xfrm>
          <a:off x="1639150" y="57953275"/>
          <a:ext cx="2094864" cy="0"/>
        </a:xfrm>
        <a:custGeom>
          <a:avLst/>
          <a:gdLst/>
          <a:ahLst/>
          <a:cxnLst/>
          <a:rect l="0" t="0" r="0" b="0"/>
          <a:pathLst>
            <a:path w="2094864">
              <a:moveTo>
                <a:pt x="0" y="0"/>
              </a:moveTo>
              <a:lnTo>
                <a:pt x="2094331" y="0"/>
              </a:lnTo>
            </a:path>
          </a:pathLst>
        </a:custGeom>
        <a:ln w="6350">
          <a:solidFill>
            <a:srgbClr val="000000"/>
          </a:solidFill>
        </a:ln>
      </xdr:spPr>
    </xdr:sp>
    <xdr:clientData/>
  </xdr:oneCellAnchor>
  <xdr:oneCellAnchor>
    <xdr:from>
      <xdr:col>9</xdr:col>
      <xdr:colOff>229323</xdr:colOff>
      <xdr:row>117</xdr:row>
      <xdr:rowOff>3175</xdr:rowOff>
    </xdr:from>
    <xdr:ext cx="2094864" cy="0"/>
    <xdr:sp macro="" textlink="">
      <xdr:nvSpPr>
        <xdr:cNvPr id="115" name="Shape 115">
          <a:extLst>
            <a:ext uri="{FF2B5EF4-FFF2-40B4-BE49-F238E27FC236}">
              <a16:creationId xmlns:a16="http://schemas.microsoft.com/office/drawing/2014/main" id="{50F92349-EEB0-41AC-9091-C91B5A7C4AA0}"/>
            </a:ext>
          </a:extLst>
        </xdr:cNvPr>
        <xdr:cNvSpPr/>
      </xdr:nvSpPr>
      <xdr:spPr>
        <a:xfrm>
          <a:off x="4725123" y="57960895"/>
          <a:ext cx="2094864" cy="0"/>
        </a:xfrm>
        <a:custGeom>
          <a:avLst/>
          <a:gdLst/>
          <a:ahLst/>
          <a:cxnLst/>
          <a:rect l="0" t="0" r="0" b="0"/>
          <a:pathLst>
            <a:path w="2094864">
              <a:moveTo>
                <a:pt x="0" y="0"/>
              </a:moveTo>
              <a:lnTo>
                <a:pt x="2094344" y="0"/>
              </a:lnTo>
            </a:path>
          </a:pathLst>
        </a:custGeom>
        <a:ln w="6350">
          <a:solidFill>
            <a:srgbClr val="000000"/>
          </a:solidFill>
        </a:ln>
      </xdr:spPr>
    </xdr:sp>
    <xdr:clientData/>
  </xdr:oneCellAnchor>
</xdr:wsDr>
</file>

<file path=xl/persons/person.xml><?xml version="1.0" encoding="utf-8"?>
<personList xmlns="http://schemas.microsoft.com/office/spreadsheetml/2018/threadedcomments" xmlns:x="http://schemas.openxmlformats.org/spreadsheetml/2006/main">
  <person displayName="Catalin Paunescu" id="{3A1FAF11-20A3-4034-901A-E7B5FFBC8F89}" userId="S::Catalin@AMCInfrastructure.onmicrosoft.com::ff863174-1942-46c6-a280-de0f77c43f56"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66A45BE-6540-4EF0-BAF2-F7191D803F3D}" name="Table10" displayName="Table10" ref="A2:H23" totalsRowCount="1" headerRowDxfId="162">
  <autoFilter ref="A2:H22" xr:uid="{866A45BE-6540-4EF0-BAF2-F7191D803F3D}"/>
  <tableColumns count="8">
    <tableColumn id="1" xr3:uid="{47F11234-3378-4F81-900A-EB08ED46DBFF}" name="Simbol cont ERP" dataDxfId="161" totalsRowDxfId="160"/>
    <tableColumn id="2" xr3:uid="{8BC7B480-7F12-4A21-AFF9-CF5C3932EDF7}" name="AccountID"/>
    <tableColumn id="3" xr3:uid="{A9857C87-4B58-4184-925F-F0B8F39CD151}" name="AccountDescription"/>
    <tableColumn id="4" xr3:uid="{8E2ED7FA-AB71-4652-85C8-D8EBFD58ECA0}" name="AccountType"/>
    <tableColumn id="5" xr3:uid="{6B365A17-8E48-4E8E-BC02-08AF0FA3E53B}" name="OpeningDebitBalance" totalsRowFunction="sum" totalsRowDxfId="159"/>
    <tableColumn id="6" xr3:uid="{00376FD2-BB1A-4B40-983C-474B69184D01}" name="OpeningCreditBalance" totalsRowFunction="sum" totalsRowDxfId="158"/>
    <tableColumn id="7" xr3:uid="{01CA5A6A-A546-44C5-90C8-72907C055CB7}" name="ClosingDebitBalance" totalsRowFunction="sum" totalsRowDxfId="157"/>
    <tableColumn id="8" xr3:uid="{616A0EE5-E7E3-4C38-B625-130955964295}" name="ClosingCreditBalance" totalsRowFunction="sum" totalsRowDxfId="156"/>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667A7CA-E84A-4113-9256-CE852927B3F8}" name="Table20" displayName="Table20" ref="A3:F4" totalsRowShown="0" headerRowDxfId="137">
  <autoFilter ref="A3:F4" xr:uid="{0667A7CA-E84A-4113-9256-CE852927B3F8}"/>
  <tableColumns count="6">
    <tableColumn id="1" xr3:uid="{A40797FF-E732-4F56-9968-17DAD9860E08}" name="RegistrationNumber"/>
    <tableColumn id="2" xr3:uid="{74A561A5-10B0-4A92-8697-A48A0928A347}" name="Name"/>
    <tableColumn id="3" xr3:uid="{EBF1000B-0085-4792-A4C1-3014832895E9}" name="City"/>
    <tableColumn id="4" xr3:uid="{C7945BC7-AFA9-4642-A646-CD1862E445D1}" name="Country"/>
    <tableColumn id="5" xr3:uid="{298526C7-22E5-45D3-8A94-F905AA0BACA3}" name="OwnerID"/>
    <tableColumn id="6" xr3:uid="{BF9061B9-0B35-4A9D-AED3-1F0F3DFA0CC6}" name="AccountID"/>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25C82CB-8927-4AC5-818F-8A9D77E91465}" name="Table21" displayName="Table21" ref="A3:AC10" totalsRowShown="0" headerRowDxfId="136">
  <autoFilter ref="A3:AC10" xr:uid="{025C82CB-8927-4AC5-818F-8A9D77E91465}"/>
  <tableColumns count="29">
    <tableColumn id="1" xr3:uid="{984CB203-57C3-48DB-A287-CE34B032E709}" name="AssetID"/>
    <tableColumn id="2" xr3:uid="{BB967EEB-215C-4461-98CF-46FDCA114A82}" name="AccountID"/>
    <tableColumn id="3" xr3:uid="{6CC0BA2A-0FA6-4253-A19A-2FC887AB420E}" name="Description"/>
    <tableColumn id="4" xr3:uid="{84C24B02-6F96-48B7-BF35-D03C34319EB5}" name="SupplierName" dataDxfId="135"/>
    <tableColumn id="5" xr3:uid="{FC1D29D7-8248-4456-A7B5-67C8A6D3532E}" name="SupplierID" dataDxfId="134"/>
    <tableColumn id="6" xr3:uid="{AB331343-07FA-4785-BCAA-AEF562AF8872}" name="City" dataDxfId="133"/>
    <tableColumn id="7" xr3:uid="{2F951E4C-EC76-4126-9A83-EDE23E1995FA}" name="Country" dataDxfId="132"/>
    <tableColumn id="8" xr3:uid="{B4653615-55F3-40AF-8EE5-4F41DE6972A8}" name="DateOfAcquisition" dataDxfId="131"/>
    <tableColumn id="9" xr3:uid="{5C3DB1CE-B221-4B4F-B53A-995FF9A381A1}" name="StartUpDate" dataDxfId="130"/>
    <tableColumn id="10" xr3:uid="{0CA0D5DA-634E-4841-A861-D57C9DB1D8B0}" name="AssetValuationType"/>
    <tableColumn id="11" xr3:uid="{37DB6D51-CFDF-4AFB-958B-F448FAC9E4F0}" name="ValuationClass"/>
    <tableColumn id="12" xr3:uid="{A89ADB9E-5983-4EC8-A349-07B9D28E2E2E}" name="AcquisitionAndProductionCostsBegin"/>
    <tableColumn id="13" xr3:uid="{6E97D95A-F8E4-40BF-9CF0-751EC7F43205}" name="AcquisitionAndProductionCostsEnd"/>
    <tableColumn id="14" xr3:uid="{34A1F85E-4019-4F7A-A0CD-838511830850}" name="InvestmentSupport"/>
    <tableColumn id="15" xr3:uid="{CEC7B17B-2D3C-4911-A8AD-B77AB7B8861E}" name="AssetLifeYear"/>
    <tableColumn id="16" xr3:uid="{B70A614F-345B-4E15-84EC-3322897A8720}" name="AssetLifeMonth"/>
    <tableColumn id="17" xr3:uid="{C155C4BE-3EAF-4FDA-AFE6-2B5D21B9983C}" name="AssetAddition"/>
    <tableColumn id="18" xr3:uid="{B25518A7-10C4-4AFF-8AA6-6BB9C8831CFA}" name="Transfers"/>
    <tableColumn id="19" xr3:uid="{F914B490-74DE-4D7D-88F7-77B0BD625586}" name="AssetDisposal"/>
    <tableColumn id="20" xr3:uid="{64E40D63-0D75-46D0-B1DF-1C33A47A1756}" name="BookValueBegin"/>
    <tableColumn id="21" xr3:uid="{9E5C5390-CC7F-45C9-AEF0-D50B4E2BE0E5}" name="DepreciationMethod"/>
    <tableColumn id="22" xr3:uid="{1082F413-1A8D-4A00-86CE-DD897299DD9C}" name="DepreciationPercentage" dataDxfId="129"/>
    <tableColumn id="23" xr3:uid="{E36CB89F-B599-476A-95CC-F6DDFFD285D6}" name="DepreciationForPeriod"/>
    <tableColumn id="24" xr3:uid="{AF453B71-7CA1-4899-BF10-82B77EE1448F}" name="AppreciationForPeriod"/>
    <tableColumn id="25" xr3:uid="{5D633966-90CA-47B3-8991-7D7FF04916AD}" name="ExtraordinaryDepreciationsForPeriod"/>
    <tableColumn id="28" xr3:uid="{BFAC9C7B-0F98-4113-A300-BBCF850E0D7B}" name="ExtraordinaryDepreciationMethod" dataDxfId="128" dataCellStyle="Comma"/>
    <tableColumn id="29" xr3:uid="{2FD7D883-6CA3-424E-8044-AAE62051CBA2}" name="ExtraordinaryDepreciationAmountForPeriod" dataDxfId="127" dataCellStyle="Comma"/>
    <tableColumn id="26" xr3:uid="{D87E7503-0C4F-4282-A924-1A04F96071AE}" name="AccumulatedDepreciation"/>
    <tableColumn id="27" xr3:uid="{D8C97099-806E-43E7-9044-6A960E7507B2}" name="BookValueEnd"/>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3119E68D-D8B2-4F77-A5F7-31368532A3E5}" name="Table30" displayName="Table30" ref="C3:R186" totalsRowShown="0" headerRowDxfId="126" dataDxfId="124" headerRowBorderDxfId="125" tableBorderDxfId="123" totalsRowBorderDxfId="122">
  <autoFilter ref="C3:R186" xr:uid="{3119E68D-D8B2-4F77-A5F7-31368532A3E5}"/>
  <tableColumns count="16">
    <tableColumn id="1" xr3:uid="{BF0236B4-91BA-462B-883A-85C7266641B9}" name="Type" dataDxfId="121"/>
    <tableColumn id="2" xr3:uid="{E833CC93-1CD3-429C-A079-0B57F17A94C6}" name="TransactionID" dataDxfId="120"/>
    <tableColumn id="3" xr3:uid="{28926155-FA9E-43FF-BE54-5B9FEFA26BF5}" name="Period" dataDxfId="119"/>
    <tableColumn id="4" xr3:uid="{6C9D0BC9-2FA3-42A1-9573-44110BAFF87B}" name="PeriodYear" dataDxfId="118"/>
    <tableColumn id="5" xr3:uid="{653DEE8C-A737-4F44-A8A6-B56C642824D5}" name="TransactionDate" dataDxfId="117"/>
    <tableColumn id="11" xr3:uid="{830C6091-BC70-4E7A-8A96-06713839625F}" name="Description" dataDxfId="116"/>
    <tableColumn id="7" xr3:uid="{6C875982-8D99-4484-B0B4-08D679D313A2}" name="SystemEntryDate" dataDxfId="115"/>
    <tableColumn id="6" xr3:uid="{0A318783-3123-4B55-8581-5CBE7505719F}" name="GLPostingDate" dataDxfId="114"/>
    <tableColumn id="8" xr3:uid="{2B4DF505-1199-4967-9FF0-CF28B777F4DC}" name="CustomerID" dataDxfId="113"/>
    <tableColumn id="9" xr3:uid="{0ADEECF7-C729-44F1-AEDD-07800467427B}" name="SupplierID" dataDxfId="112"/>
    <tableColumn id="10" xr3:uid="{7F573A06-906B-47C6-A5C5-5EF416CB04B3}" name="AccountID" dataDxfId="111"/>
    <tableColumn id="12" xr3:uid="{352C20F3-E55B-4135-9E30-D747B4D73A72}" name="DebitAmount" dataDxfId="110"/>
    <tableColumn id="13" xr3:uid="{3AED01C9-6AD4-4D5B-82FB-4558A2F79931}" name="CreditAmount" dataDxfId="109"/>
    <tableColumn id="14" xr3:uid="{46632861-5D67-4B43-B408-B0A33B81A449}" name="TaxType" dataDxfId="108"/>
    <tableColumn id="15" xr3:uid="{3DB7F97C-B8AF-4E88-B4E1-E3CECC409629}" name="TaxCode" dataDxfId="107"/>
    <tableColumn id="16" xr3:uid="{9C2C5B49-60D7-44EE-899D-99E1B3B15F9D}" name="TaxAmount" dataDxfId="106"/>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D9B48C80-953A-4AD3-972C-DD2D6C4654E9}" name="Table23" displayName="Table23" ref="A5:AB9" totalsRowShown="0" headerRowDxfId="105" dataDxfId="103" headerRowBorderDxfId="104">
  <autoFilter ref="A5:AB9" xr:uid="{D9B48C80-953A-4AD3-972C-DD2D6C4654E9}"/>
  <tableColumns count="28">
    <tableColumn id="1" xr3:uid="{41DE0321-CA17-4068-A7E0-54D89F6BE5E5}" name="InvoiceNo" dataDxfId="102"/>
    <tableColumn id="2" xr3:uid="{630EBC79-8ECB-4011-8B71-F0CC51D00B6F}" name="CustomerID" dataDxfId="101"/>
    <tableColumn id="3" xr3:uid="{B53915A6-4786-4110-94E3-A7D29ADAA44C}" name="City" dataDxfId="100"/>
    <tableColumn id="4" xr3:uid="{FAEAD3F2-5B41-4635-BAA2-C9A22ED0CBAF}" name="Country" dataDxfId="99"/>
    <tableColumn id="5" xr3:uid="{C24F6408-9850-4414-B6AF-4575603028C5}" name="AccountID" dataDxfId="98"/>
    <tableColumn id="6" xr3:uid="{4B761E8B-19F6-46B8-9C01-A102B8829380}" name="Invoice date" dataDxfId="97"/>
    <tableColumn id="7" xr3:uid="{8D8F03BC-EB8B-4A1B-A1A4-EB8A48CC890B}" name="InvoiceType" dataDxfId="96"/>
    <tableColumn id="9" xr3:uid="{CA678959-C96F-465F-8BE9-6D88107F4B41}" name="Self-billing indicator" dataDxfId="95"/>
    <tableColumn id="11" xr3:uid="{64162DFB-CDD0-4637-8080-6996CD95F652}" name="AccountID2" dataDxfId="94"/>
    <tableColumn id="14" xr3:uid="{1A19EBEA-0BBB-4659-9416-7ADDCFA09701}" name="GoodsServicesID" dataDxfId="93"/>
    <tableColumn id="13" xr3:uid="{D797F956-F7D8-4BB5-81D7-AAE732458941}" name="ProductCode" dataDxfId="92"/>
    <tableColumn id="12" xr3:uid="{B40729CF-622F-4E8E-A797-743305844F3B}" name="ProductDescription" dataDxfId="91"/>
    <tableColumn id="16" xr3:uid="{724B98E8-FE56-415D-997A-065D6C0E7CEB}" name="Quantity" dataDxfId="90"/>
    <tableColumn id="19" xr3:uid="{E7B170C3-3C9D-4833-8D0F-389B4282DED9}" name="InvoiceUOM" dataDxfId="89"/>
    <tableColumn id="20" xr3:uid="{09A49C26-D51C-42C3-AE81-133F94EC0F67}" name="UOMtoUOMBaseConversionFactor" dataDxfId="88"/>
    <tableColumn id="17" xr3:uid="{1164FAAC-EB49-4E53-A09A-58610A414089}" name="UnitPrice" dataDxfId="87"/>
    <tableColumn id="18" xr3:uid="{7E9FB059-1411-465E-9878-0A3F8C107BBA}" name="TaxPointDate" dataDxfId="86"/>
    <tableColumn id="15" xr3:uid="{79C9C770-9AEE-443A-8839-5E1D1BA7CAD4}" name="Description" dataDxfId="85"/>
    <tableColumn id="21" xr3:uid="{8A4F7763-5246-425E-8EB3-CC0842A54420}" name="Amount" dataDxfId="84"/>
    <tableColumn id="22" xr3:uid="{53C18F2C-4BA3-4B53-A546-38DD1EB35FFE}" name="CurrencyCode" dataDxfId="83"/>
    <tableColumn id="23" xr3:uid="{4AEE0A4E-5E43-4E1D-BF59-C92BB50894D0}" name="CurrencyAmount" dataDxfId="82"/>
    <tableColumn id="24" xr3:uid="{0A4860EE-8A96-4667-9A30-D109BD8034F2}" name="ExchangeRate" dataDxfId="81"/>
    <tableColumn id="25" xr3:uid="{65BAB609-CD85-4628-9DDF-3DD38124214F}" name="DebitCreditIndicator" dataDxfId="80"/>
    <tableColumn id="26" xr3:uid="{35309695-99EA-43E2-9561-D15684D2DB8B}" name="TaxType" dataDxfId="79"/>
    <tableColumn id="27" xr3:uid="{610DA895-46D8-45C5-830B-FB6AB75424F1}" name="TaxCode" dataDxfId="78"/>
    <tableColumn id="28" xr3:uid="{177A22A1-8388-4208-B1E9-6C6284298E6F}" name="TaxPercentage" dataDxfId="77"/>
    <tableColumn id="29" xr3:uid="{66E2666D-F0B3-4D32-A45D-02D979AEC751}" name="TaxBase" dataDxfId="76"/>
    <tableColumn id="30" xr3:uid="{2A0BAC9E-C11D-4AAA-90EF-46AAA94C9892}" name="TaxAmount" dataDxfId="75"/>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19FAA5D5-4B42-4F22-862E-0119D29F2DD8}" name="Table24" displayName="Table24" ref="A5:AB15" totalsRowShown="0" headerRowDxfId="74">
  <autoFilter ref="A5:AB15" xr:uid="{19FAA5D5-4B42-4F22-862E-0119D29F2DD8}"/>
  <tableColumns count="28">
    <tableColumn id="1" xr3:uid="{6CC9DC8D-B5C4-45E4-B9F1-DB8B47CCBAC6}" name="InvoiceNo"/>
    <tableColumn id="2" xr3:uid="{11AC77D0-FCA5-4896-97FA-69B38986053A}" name="SupplierID"/>
    <tableColumn id="3" xr3:uid="{748BFE1E-9EF9-42A6-ADB1-FF26905D1183}" name="City"/>
    <tableColumn id="4" xr3:uid="{2E3CD156-BB2D-4E6C-9FA9-46A8DBB598EC}" name="Country"/>
    <tableColumn id="5" xr3:uid="{BC5522B8-B7EB-44B2-9088-F5CD39120454}" name="AccountID"/>
    <tableColumn id="6" xr3:uid="{C5EC5613-4B38-4ED8-BDE3-119F21376703}" name="Invoice date" dataDxfId="73"/>
    <tableColumn id="7" xr3:uid="{8E78D994-8973-4274-AC3B-C6FD2CB95525}" name="InvoiceType"/>
    <tableColumn id="9" xr3:uid="{6EA8E549-EB06-4CA0-9C23-A3D8F97CEB01}" name="Self-billing indicator"/>
    <tableColumn id="11" xr3:uid="{16803505-420A-4926-A349-A358D1A31DD6}" name="AccountID2"/>
    <tableColumn id="14" xr3:uid="{B40C529F-9753-4B9D-89D7-CAE6450F973C}" name="GoodsServicesID" dataDxfId="72"/>
    <tableColumn id="13" xr3:uid="{0440F434-B220-4AAD-95F4-92E4100A061E}" name="ProductCode" dataDxfId="71"/>
    <tableColumn id="12" xr3:uid="{D2A5D2F1-D64B-44A3-B8ED-F57C88678822}" name="ProductDescription" dataDxfId="70"/>
    <tableColumn id="16" xr3:uid="{9F8865DD-BAE7-4E74-B40F-12A89BEA93AE}" name="Quantity" dataDxfId="69"/>
    <tableColumn id="19" xr3:uid="{3254F522-81D6-4B64-9189-622DE289D736}" name="InvoiceUOM" dataDxfId="68"/>
    <tableColumn id="20" xr3:uid="{54D96AC5-A494-435A-8473-11A780946E5C}" name="UOMtoUOMBaseConversionFactor" dataDxfId="67"/>
    <tableColumn id="17" xr3:uid="{E29699CC-800C-44C8-91D1-A3DD1FD1F8A0}" name="UnitPrice"/>
    <tableColumn id="18" xr3:uid="{16A740E9-F51D-4773-A9CA-7F343D6CD573}" name="TaxPointDate" dataDxfId="66"/>
    <tableColumn id="15" xr3:uid="{61C6E711-B872-45A7-9461-2049B8E9AFE3}" name="Description"/>
    <tableColumn id="21" xr3:uid="{31132084-4D35-4A70-BCC0-B44E49380433}" name="Amount"/>
    <tableColumn id="22" xr3:uid="{8E5100D2-4BEF-4CE8-BB36-7FAC9B33F450}" name="CurrencyCode"/>
    <tableColumn id="23" xr3:uid="{0E97F738-E18F-4C89-99EA-19F6EBF5DC1C}" name="CurrencyAmount"/>
    <tableColumn id="24" xr3:uid="{1D1E1F0C-C7C5-4B0A-883E-772DA17FDD4C}" name="ExchangeRate" dataDxfId="65"/>
    <tableColumn id="25" xr3:uid="{451F4301-CF0E-4AF2-B7F1-DE523C2BF465}" name="DebitCreditIndicator"/>
    <tableColumn id="26" xr3:uid="{592D12DC-8713-478F-BAF0-88604474DCCA}" name="TaxType"/>
    <tableColumn id="27" xr3:uid="{040F8D14-9113-47C7-8D22-1244E075E1DA}" name="TaxCode"/>
    <tableColumn id="28" xr3:uid="{51D27DCB-D5EB-4B19-9B4A-A5986BE23E53}" name="TaxPercentage" dataDxfId="64"/>
    <tableColumn id="29" xr3:uid="{80373F59-F3D6-44A0-AC13-5AA7675EB482}" name="TaxBase" dataDxfId="63"/>
    <tableColumn id="30" xr3:uid="{50F3A2AF-DB57-4710-A0E7-AD1E7313DEA1}" name="TaxAmount"/>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F705A24D-709A-4B12-8C59-3FA5337DA23C}" name="Table25" displayName="Table25" ref="A3:P14" totalsRowShown="0" headerRowDxfId="62">
  <autoFilter ref="A3:P14" xr:uid="{F705A24D-709A-4B12-8C59-3FA5337DA23C}"/>
  <tableColumns count="16">
    <tableColumn id="1" xr3:uid="{0AE54DC7-DF73-45A6-9BD4-D567879BDFC0}" name="Payment ref no." dataDxfId="61"/>
    <tableColumn id="20" xr3:uid="{A0D29003-9C49-4A13-B841-90940B7B5A34}" name="Transaction Date" dataDxfId="60"/>
    <tableColumn id="21" xr3:uid="{9200A366-9A10-4CB2-92DC-D6E712363F4A}" name="PaymentMethod" dataDxfId="59"/>
    <tableColumn id="18" xr3:uid="{0ECBD8FC-58E0-4A80-9B55-3110EFA406DE}" name="PaymentMechanism" dataDxfId="58"/>
    <tableColumn id="22" xr3:uid="{6858FDBD-DEE0-4138-9BDE-7BFC1E45BEA0}" name="Description" dataDxfId="57"/>
    <tableColumn id="4" xr3:uid="{0372D719-8E4F-472D-A3E2-0A9178E68613}" name="AccountID"/>
    <tableColumn id="7" xr3:uid="{A3A09157-963A-43FB-9A5B-E014B7AA6844}" name="CustomerID"/>
    <tableColumn id="8" xr3:uid="{AEEF6914-D4F2-408C-8021-3BC59A3997A3}" name="SupplierID"/>
    <tableColumn id="11" xr3:uid="{072BAE78-BC50-499C-826D-794B5A90DD95}" name="DebitCreditIndicator" dataDxfId="56"/>
    <tableColumn id="12" xr3:uid="{793A1E17-83C7-4A5C-A9DA-7CEF2D239AA2}" name="Amount"/>
    <tableColumn id="14" xr3:uid="{906EDD96-2EC3-4C2F-990D-D50C30661890}" name="Currency Code" dataDxfId="55"/>
    <tableColumn id="13" xr3:uid="{8A68C41D-665F-4D6F-BB77-6A9876C7E0DC}" name="CurrencyAmount" dataDxfId="54"/>
    <tableColumn id="6" xr3:uid="{73CFAA99-F71A-40FE-B153-AD29B9FDF73E}" name="Exchange Rate" dataDxfId="53"/>
    <tableColumn id="15" xr3:uid="{7B5AE16E-AF9C-46F6-BA45-91D5732FECF5}" name="TaxType"/>
    <tableColumn id="16" xr3:uid="{5216D4AC-E3F7-484D-B509-B104BC126A31}" name="TaxCode"/>
    <tableColumn id="23" xr3:uid="{A46A43C8-E7D7-4AB9-BBB3-0D32F597370C}" name="TaxAmount"/>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2426A17-C5F0-47AE-961E-3AE077902846}" name="Table27" displayName="Table27" ref="A3:P30" totalsRowShown="0" headerRowDxfId="52" dataDxfId="51">
  <autoFilter ref="A3:P30" xr:uid="{52426A17-C5F0-47AE-961E-3AE077902846}"/>
  <tableColumns count="16">
    <tableColumn id="1" xr3:uid="{CBF17EDF-2AC5-4B75-917A-1A0E0D755E67}" name="Movement reference" dataDxfId="50"/>
    <tableColumn id="2" xr3:uid="{FF7443B4-5AED-4F38-BDB4-D3DEB018AD79}" name="Movement date" dataDxfId="49"/>
    <tableColumn id="3" xr3:uid="{BF9F4065-8784-48D1-A05B-C5DC292BCB05}" name="Movement type" dataDxfId="48"/>
    <tableColumn id="16" xr3:uid="{DC5D3EB3-B372-4822-9F09-7A3A20FE0FD7}" name="Movement subtype"/>
    <tableColumn id="4" xr3:uid="{7BBCC257-D429-45AF-AC1B-50116926BBFA}" name="Document type" dataDxfId="47"/>
    <tableColumn id="5" xr3:uid="{F27E0BA4-FC60-4A11-839A-F7232B3DCCD2}" name="Document number" dataDxfId="46"/>
    <tableColumn id="6" xr3:uid="{55DDC10A-361E-4B7E-BAEB-430E0D04E93B}" name="Line number" dataDxfId="45"/>
    <tableColumn id="7" xr3:uid="{1E746A8B-E491-42A6-90A2-6C82C7513589}" name="AccountID" dataDxfId="44"/>
    <tableColumn id="8" xr3:uid="{C4E98E77-B562-477B-83D3-346A21749286}" name="TransactionID" dataDxfId="43"/>
    <tableColumn id="9" xr3:uid="{6175CD86-6724-468A-A059-1C07BF109895}" name="CustomerID" dataDxfId="42"/>
    <tableColumn id="10" xr3:uid="{A47E87A6-B4E2-486B-9416-55BF8DE965C3}" name="SupplierID" dataDxfId="41"/>
    <tableColumn id="11" xr3:uid="{948D9ABE-E187-450E-870C-4728F5F03F12}" name="Product code" dataDxfId="40"/>
    <tableColumn id="12" xr3:uid="{3E6E2FC3-1B83-4B18-870D-A8F57ADC3112}" name="Quantity" dataDxfId="39"/>
    <tableColumn id="13" xr3:uid="{8C465029-1F73-45CE-9A2A-832056C589DE}" name="UnitOfMeasure" dataDxfId="38"/>
    <tableColumn id="14" xr3:uid="{7D03AF20-2202-4A68-9D56-32B5293C7C56}" name="UOMToUOMPhysicalStockConversion" dataDxfId="37"/>
    <tableColumn id="15" xr3:uid="{9E5E10DB-3E1B-4504-948D-8DFB31DD68BF}" name="Book value" dataDxfId="36"/>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89FD215C-0864-4BC2-A222-F6641AD6372A}" name="Table28" displayName="Table28" ref="A3:N25" totalsRowShown="0" headerRowDxfId="35" dataDxfId="34">
  <autoFilter ref="A3:N25" xr:uid="{89FD215C-0864-4BC2-A222-F6641AD6372A}"/>
  <tableColumns count="14">
    <tableColumn id="1" xr3:uid="{E9AF1C91-DCDD-4B24-9D7C-304E5AEB0D5E}" name="AssetTransactionID" dataDxfId="33"/>
    <tableColumn id="14" xr3:uid="{A82B419F-DCE4-4A51-922A-3A9884BD9F84}" name="AssetID" dataDxfId="32"/>
    <tableColumn id="2" xr3:uid="{7EA93EC5-3D3A-471F-874B-52550DF15CC3}" name="AssetTransactionType" dataDxfId="31"/>
    <tableColumn id="3" xr3:uid="{E40FE16F-D021-4F30-99AD-0809D3A09377}" name="Description" dataDxfId="30"/>
    <tableColumn id="4" xr3:uid="{AE12EB5D-322B-4319-B216-06A83B70E10E}" name="AssetTransactionDate" dataDxfId="29"/>
    <tableColumn id="5" xr3:uid="{FD30B462-AF2A-422E-8602-A60914200B2C}" name="SupplierName" dataDxfId="28"/>
    <tableColumn id="6" xr3:uid="{C5BA9D68-F2D3-4669-84FA-AE6A4E89CF9D}" name="SupplierID" dataDxfId="27"/>
    <tableColumn id="7" xr3:uid="{1FB7334E-13F6-47B2-B029-101BEB26E8E8}" name="City" dataDxfId="26"/>
    <tableColumn id="8" xr3:uid="{0F056434-6EB4-4E7E-89BF-73B97609C255}" name="Country" dataDxfId="25"/>
    <tableColumn id="9" xr3:uid="{7588E47D-5995-4FFE-856A-901E4FCB2FC1}" name="TransactionID" dataDxfId="24"/>
    <tableColumn id="10" xr3:uid="{8E11B520-FDB7-481A-8803-D2C1F43A1D75}" name="AssetValuationType" dataDxfId="23"/>
    <tableColumn id="11" xr3:uid="{1E0FF55B-E343-4A15-A1A2-E77E70E81F79}" name="AcquisitionAndProductionCostOnTransaction" dataDxfId="22"/>
    <tableColumn id="12" xr3:uid="{848C2D8F-AE8D-4C0A-B272-D296D6A18158}" name="BookValueOnTransaction" dataDxfId="21"/>
    <tableColumn id="13" xr3:uid="{2B2C9820-546B-4C23-A4AE-F037BF297A9B}" name="AssetTransactionAmount" dataDxfId="20"/>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3F5EF46-7BD4-4C2A-B483-347B60764D7E}" name="Table1" displayName="Table1" ref="A1:R628" totalsRowShown="0" headerRowDxfId="19" dataDxfId="18">
  <autoFilter ref="A1:R628" xr:uid="{23F5EF46-7BD4-4C2A-B483-347B60764D7E}"/>
  <tableColumns count="18">
    <tableColumn id="1" xr3:uid="{029C6D5E-0FAA-4445-8329-368688D7F881}" name="D300" dataDxfId="17"/>
    <tableColumn id="2" xr3:uid="{90229550-6E3D-450F-AB03-0D04E15BBF65}" name="D301" dataDxfId="16"/>
    <tableColumn id="3" xr3:uid="{BE6349F9-D942-452C-B91C-97ED946C4DBC}" name="D311" dataDxfId="15"/>
    <tableColumn id="4" xr3:uid="{CE2915F6-BB49-4E60-A0E2-A88B1BDEBC02}" name="D398" dataDxfId="14"/>
    <tableColumn id="6" xr3:uid="{1ADEF6BF-9A9F-41E3-BF03-339DD0508327}" name="Cod taxă in SAF-T (TaxCode)" dataDxfId="13"/>
    <tableColumn id="7" xr3:uid="{3DF44A2A-2A76-47D4-9EDE-73F0D0F1A82E}" name="x - Inactiv" dataDxfId="12"/>
    <tableColumn id="8" xr3:uid="{A315446A-E8D9-43D6-8A32-3D1F8CA60439}" name="Cod taxa" dataDxfId="11"/>
    <tableColumn id="9" xr3:uid="{3FFEAE87-34D0-455E-831C-45B7E4DD39B5}" name="Descriere cod (RO)" dataDxfId="10"/>
    <tableColumn id="10" xr3:uid="{A293B50F-FA7A-42FD-B9F7-E9218050D0B9}" name="Code description (EN)" dataDxfId="9"/>
    <tableColumn id="11" xr3:uid="{577A6F67-085B-4B53-9958-EAE8E1664621}" name="Cote TVA (%)" dataDxfId="8"/>
    <tableColumn id="18" xr3:uid="{8C6E998B-444E-43DE-B46A-0FC68272FB4D}" name="Facturi cu TVA de corecție (cazuri specifice)" dataDxfId="7"/>
    <tableColumn id="19" xr3:uid="{414F78B6-A5F9-4421-8C76-4F1870DABF92}" name="Nu intra in sfera tva" dataDxfId="6"/>
    <tableColumn id="20" xr3:uid="{1824468B-6898-4BF2-970D-17ACABA9BC75}" name="Pentru aceste categorii/ coduri, numerotarea și semnificația nu se schmiba in timp (codurile nu se realocă pentru alte tipuri de taxe)  - NU SE DATOREAZA TVA (e.g. LIC bunuri, servicii B2B, livrari/prestari cu taxare inversa)" dataDxfId="5"/>
    <tableColumn id="21" xr3:uid="{25835ACE-A769-4388-8EE8-E86A36262524}" name="Cota maxima de TVA" dataDxfId="4"/>
    <tableColumn id="22" xr3:uid="{E7F64CD9-7FD5-401C-B853-91FDAD2C67B6}" name="Cota medie de TVA" dataDxfId="3"/>
    <tableColumn id="23" xr3:uid="{80108A28-E589-4459-88E5-F11071387BCC}" name="Cota minima de TVA" dataDxfId="2"/>
    <tableColumn id="24" xr3:uid="{B16ED7C3-8A38-418F-894E-765A9B3DBA1F}" name="Comentarii cod de taxa" dataDxfId="1"/>
    <tableColumn id="5" xr3:uid="{5369364D-6DE6-4763-A34C-9B72422627F3}" name="Categorie" dataDxfId="0"/>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662AF5DA-8DE0-442C-A3EA-A06DC5378FE0}" name="Table9" displayName="Table9" ref="A4:L7" totalsRowShown="0" headerRowDxfId="155">
  <autoFilter ref="A4:L7" xr:uid="{662AF5DA-8DE0-442C-A3EA-A06DC5378FE0}"/>
  <tableColumns count="12">
    <tableColumn id="1" xr3:uid="{BF3E73CF-B4CE-44AF-BCD8-4CC52CD2E0D3}" name="RegistrationNumber"/>
    <tableColumn id="2" xr3:uid="{B7841442-13EB-4D07-B0A7-6FA35D6092A9}" name="Name"/>
    <tableColumn id="3" xr3:uid="{DD811CA4-B6AA-41D3-89B0-10C69A2DE417}" name="City"/>
    <tableColumn id="4" xr3:uid="{B59E802D-F36D-4458-AEEE-7C55FBA26FD7}" name="Country"/>
    <tableColumn id="5" xr3:uid="{2F6EB655-FC20-42C5-98BA-E383FD999032}" name="Tip partener" dataDxfId="154"/>
    <tableColumn id="6" xr3:uid="{5881D81F-C9EA-4269-B8D6-B860C16AFAC1}" name="CustomerID"/>
    <tableColumn id="7" xr3:uid="{6B7C3338-47B5-466E-A8E3-471FB729891D}" name="Cont contabil Client " dataDxfId="153"/>
    <tableColumn id="8" xr3:uid="{E3387194-45F7-4318-8855-203289964B45}" name="AccountID"/>
    <tableColumn id="9" xr3:uid="{1BFCDF2A-C7FF-42EF-AEE8-EAC7B979C7EC}" name="OpeningDebitBalance"/>
    <tableColumn id="10" xr3:uid="{CAA1CDAD-1B5C-46CB-8E64-BC968D4184B2}" name="OpeningCreditBalance"/>
    <tableColumn id="11" xr3:uid="{462C4985-DB3A-4227-AF49-6F48C9CA40EB}" name="ClosingDebitBalance"/>
    <tableColumn id="12" xr3:uid="{D4481472-70BA-43AA-A9C8-A943B365FABC}" name="ClosingCreditBalance"/>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4EC90B2-5BE5-4A51-BC13-EDE27D47EE0F}" name="Table11" displayName="Table11" ref="A4:L8" totalsRowShown="0" headerRowDxfId="152">
  <autoFilter ref="A4:L8" xr:uid="{24EC90B2-5BE5-4A51-BC13-EDE27D47EE0F}"/>
  <tableColumns count="12">
    <tableColumn id="1" xr3:uid="{C1926B3B-86BB-407B-986D-D7C9F2D3F1F3}" name="RegistrationNumber"/>
    <tableColumn id="2" xr3:uid="{C437B43D-C482-48E7-A083-90103ED3AE1A}" name="Name"/>
    <tableColumn id="3" xr3:uid="{3DC0C463-CF0F-44C5-AE17-E2D72AB5FC50}" name="City"/>
    <tableColumn id="4" xr3:uid="{C5E31276-147F-4D7B-B738-FABF3694924D}" name="Country"/>
    <tableColumn id="5" xr3:uid="{7546C412-E923-4D97-B8CA-3DA090D32097}" name="Tip partener" dataDxfId="151"/>
    <tableColumn id="6" xr3:uid="{4710DF3B-E994-4770-88CE-8C6D78569899}" name="SupplierID"/>
    <tableColumn id="7" xr3:uid="{08ED8885-55F9-4D89-90BF-D77D972E95CB}" name="Cont contabil Client " dataDxfId="150"/>
    <tableColumn id="8" xr3:uid="{4585538A-7D57-44CF-9976-1044471C4224}" name="AccountID"/>
    <tableColumn id="9" xr3:uid="{8E3765B9-5466-4682-9D4D-B7B39A712F94}" name="OpeningDebitBalance"/>
    <tableColumn id="10" xr3:uid="{029711C2-C933-49DF-B389-AE459DCE890A}" name="OpeningCreditBalance"/>
    <tableColumn id="11" xr3:uid="{42D32084-5D64-424C-BF5B-2AAC0E9C0C7D}" name="ClosingDebitBalance"/>
    <tableColumn id="12" xr3:uid="{5B09EBB6-B12F-4457-996D-D440867F26A7}" name="ClosingCreditBalance"/>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82DD5E6-2302-4D72-B028-3AF8EC0D6230}" name="Table13" displayName="Table13" ref="A3:H22" totalsRowShown="0" headerRowDxfId="149">
  <autoFilter ref="A3:H22" xr:uid="{D82DD5E6-2302-4D72-B028-3AF8EC0D6230}"/>
  <tableColumns count="8">
    <tableColumn id="1" xr3:uid="{B6777C22-2079-422C-BE00-E79B51145ABD}" name="TaxType"/>
    <tableColumn id="2" xr3:uid="{EC6319BB-E9CA-4B04-9555-5B4A6614E2E2}" name="Description"/>
    <tableColumn id="3" xr3:uid="{C2A5818B-B817-4B36-8F0D-7401D298370A}" name="TaxCode"/>
    <tableColumn id="4" xr3:uid="{4923D69C-D41B-4FC8-95CA-8A73AC298749}" name="Description2" dataDxfId="148"/>
    <tableColumn id="5" xr3:uid="{BB93907B-8709-480D-9162-B7E84ED3A1D6}" name="TaxPercentage"/>
    <tableColumn id="8" xr3:uid="{11CC4CDB-ECDA-4AD3-A9A3-FF27FF78ED7F}" name="FlatTaxRate" dataDxfId="147"/>
    <tableColumn id="6" xr3:uid="{3D675B15-7DD9-4718-B96D-44241B7763EC}" name="BaseRate"/>
    <tableColumn id="7" xr3:uid="{7AEDF1CA-068B-4DD4-A50E-B38BBBF8D163}" name="Country"/>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88908B8F-6F5F-41CA-AFC3-9F331162A0CB}" name="Table14" displayName="Table14" ref="A2:C9" totalsRowShown="0" headerRowDxfId="146">
  <autoFilter ref="A2:C9" xr:uid="{88908B8F-6F5F-41CA-AFC3-9F331162A0CB}"/>
  <tableColumns count="3">
    <tableColumn id="1" xr3:uid="{7241F207-DC82-4AF4-84C7-FD24DE860D1F}" name="Unitate de masura ERP" dataDxfId="145"/>
    <tableColumn id="2" xr3:uid="{E621F2FB-CFED-4317-BD2E-83F63D32C233}" name="UnitOfMeasure"/>
    <tableColumn id="3" xr3:uid="{D898C023-334E-4073-BF8A-E2F5B58C6E5F}" name="Descriptio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2D804BE3-5039-459C-8333-59EBC8E5EE4C}" name="Table16" displayName="Table16" ref="A3:D8" totalsRowShown="0" headerRowDxfId="144">
  <autoFilter ref="A3:D8" xr:uid="{2D804BE3-5039-459C-8333-59EBC8E5EE4C}"/>
  <tableColumns count="4">
    <tableColumn id="1" xr3:uid="{4B9C55E1-DB66-4B76-BF26-01461AAB5E9D}" name="AnalysisType"/>
    <tableColumn id="2" xr3:uid="{95EEEBF3-6DBF-482C-9E04-D452941CC130}" name="AnalysisTypeDescription"/>
    <tableColumn id="3" xr3:uid="{FCA1F3CE-5552-47D6-879C-447BE19EFDE4}" name="AnalysisID"/>
    <tableColumn id="4" xr3:uid="{7518664C-E83B-43E1-A8C7-7834E9C9EDC8}" name="AnalysisIDDescriptio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9E6157B2-3224-434F-A9F3-6B565385B7E2}" name="Table17" displayName="Table17" ref="A3:B22" totalsRowShown="0" headerRowDxfId="143">
  <autoFilter ref="A3:B22" xr:uid="{9E6157B2-3224-434F-A9F3-6B565385B7E2}"/>
  <tableColumns count="2">
    <tableColumn id="1" xr3:uid="{74D77AED-4346-4790-B859-C7BF037E4CEF}" name="MovementType"/>
    <tableColumn id="2" xr3:uid="{452039F7-2D06-4D70-96BC-A7D002CD9FE1}" name="Descriptio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674FEC0E-A2CD-4A68-BB91-89E99B622B89}" name="Table18" displayName="Table18" ref="A3:I20" totalsRowShown="0" headerRowDxfId="142">
  <autoFilter ref="A3:I20" xr:uid="{674FEC0E-A2CD-4A68-BB91-89E99B622B89}"/>
  <tableColumns count="9">
    <tableColumn id="1" xr3:uid="{F07EC193-343E-4715-B1ED-5BC0CD7A87E0}" name="ProductCode"/>
    <tableColumn id="2" xr3:uid="{E1CDDD4A-D53D-4A22-93A7-5107FDC24961}" name="GoodsServices ID" dataDxfId="141"/>
    <tableColumn id="3" xr3:uid="{12D75766-55C8-4982-83F8-9538158EE811}" name="Description"/>
    <tableColumn id="4" xr3:uid="{F7DB3954-9F86-4E21-B4D6-98F38F62B5EB}" name="ProductCommodityCode"/>
    <tableColumn id="5" xr3:uid="{25657337-2DAA-47D1-82B2-BF3A849B5A08}" name="ValuationMethod" dataDxfId="140"/>
    <tableColumn id="6" xr3:uid="{B8AD9BD2-C6D4-4503-B22D-FCF0C2200343}" name="ERP" dataDxfId="139"/>
    <tableColumn id="7" xr3:uid="{5E6B0CF8-17DD-4E04-B2A2-F7E9CDBF9FF4}" name="UOMBase"/>
    <tableColumn id="8" xr3:uid="{4C9ACE00-1DAB-4924-B2AD-DEF664A4DA75}" name="UOMStandard"/>
    <tableColumn id="9" xr3:uid="{DEA8CE52-FB2E-43D9-9E80-6FAAD451122F}" name="UOMToUOMBaseConversionFactor"/>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B5789354-4B6F-4949-9768-1D217AF35AD9}" name="Table19" displayName="Table19" ref="A3:N20" totalsRowShown="0" headerRowDxfId="138">
  <autoFilter ref="A3:N20" xr:uid="{B5789354-4B6F-4949-9768-1D217AF35AD9}"/>
  <tableColumns count="14">
    <tableColumn id="1" xr3:uid="{1AFED9BB-BB9E-4FE2-90B2-469D92080DB3}" name="WarehouseID"/>
    <tableColumn id="2" xr3:uid="{AE20B74B-ADBC-49DD-A9AB-691071D89142}" name="ProductCode"/>
    <tableColumn id="3" xr3:uid="{7FECC7E5-D99E-4C15-BDEB-297E36D7DC04}" name="ProductType"/>
    <tableColumn id="4" xr3:uid="{9E0F5928-2DDF-4C06-856A-804360BDD092}" name="StockAccountCommodityCode"/>
    <tableColumn id="6" xr3:uid="{EEA05335-4F59-495E-916B-D874123C82EB}" name="OwnerID"/>
    <tableColumn id="7" xr3:uid="{0C35FED2-FB8B-4BE3-BBBF-6283E469DAB3}" name="UOMPhysicalStock"/>
    <tableColumn id="8" xr3:uid="{6BC3E7DD-5E60-4F42-B55C-272CAB7681C8}" name="UOMToUOMBaseConversionFactor"/>
    <tableColumn id="9" xr3:uid="{BFFCFF68-7781-4132-BD6B-46C5C17CE63F}" name="UnitPrice"/>
    <tableColumn id="10" xr3:uid="{511C5CBD-27F2-479F-8A30-3B0C0FD1FF93}" name="OpeningStockQuantity"/>
    <tableColumn id="11" xr3:uid="{E99D3661-FE60-40E0-A8D0-80FBF28218EA}" name="OpeningStockValue"/>
    <tableColumn id="12" xr3:uid="{99EFDC13-F09A-4654-9736-45EBCC36AB4C}" name="ClosingStockQuantity"/>
    <tableColumn id="13" xr3:uid="{739D7340-20F5-4912-99FB-A68C22A70795}" name="ClosingStockValue"/>
    <tableColumn id="14" xr3:uid="{74649788-CAFF-4BA1-9B9F-CD29D53C798E}" name="StockCharacteristics"/>
    <tableColumn id="15" xr3:uid="{DA65BDFD-F9EF-4027-AA88-5246AF037004}" name="StockCharacteristicValue"/>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table" Target="../tables/table8.xml"/><Relationship Id="rId1" Type="http://schemas.openxmlformats.org/officeDocument/2006/relationships/vmlDrawing" Target="../drawings/vmlDrawing3.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table" Target="../tables/table9.xml"/><Relationship Id="rId1" Type="http://schemas.openxmlformats.org/officeDocument/2006/relationships/vmlDrawing" Target="../drawings/vmlDrawing4.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table" Target="../tables/table10.xml"/><Relationship Id="rId1" Type="http://schemas.openxmlformats.org/officeDocument/2006/relationships/vmlDrawing" Target="../drawings/vmlDrawing5.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table" Target="../tables/table11.xml"/><Relationship Id="rId1" Type="http://schemas.openxmlformats.org/officeDocument/2006/relationships/vmlDrawing" Target="../drawings/vmlDrawing6.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omments" Target="../comments7.xml"/><Relationship Id="rId4" Type="http://schemas.openxmlformats.org/officeDocument/2006/relationships/table" Target="../tables/table1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table" Target="../tables/table13.xml"/><Relationship Id="rId1" Type="http://schemas.openxmlformats.org/officeDocument/2006/relationships/vmlDrawing" Target="../drawings/vmlDrawing8.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table" Target="../tables/table14.xml"/><Relationship Id="rId1" Type="http://schemas.openxmlformats.org/officeDocument/2006/relationships/vmlDrawing" Target="../drawings/vmlDrawing9.vml"/></Relationships>
</file>

<file path=xl/worksheets/_rels/sheet17.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vmlDrawing" Target="../drawings/vmlDrawing10.vml"/><Relationship Id="rId1" Type="http://schemas.openxmlformats.org/officeDocument/2006/relationships/printerSettings" Target="../printerSettings/printerSettings3.bin"/><Relationship Id="rId4" Type="http://schemas.openxmlformats.org/officeDocument/2006/relationships/comments" Target="../comments10.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vmlDrawing" Target="../drawings/vmlDrawing11.vml"/><Relationship Id="rId1" Type="http://schemas.openxmlformats.org/officeDocument/2006/relationships/drawing" Target="../drawings/drawing2.xml"/><Relationship Id="rId4" Type="http://schemas.openxmlformats.org/officeDocument/2006/relationships/comments" Target="../comments1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table" Target="../tables/table17.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1" Type="http://schemas.openxmlformats.org/officeDocument/2006/relationships/hyperlink" Target="https://static.anaf.ro/static/10/Anaf/Informatii_R/cazuri_de_utilizare_recomandari.xlsx" TargetMode="External"/></Relationships>
</file>

<file path=xl/worksheets/_rels/sheet22.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2.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table" Target="../tables/table4.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7C79E-F89B-4E67-912E-79BDDFFE8AA2}">
  <dimension ref="A1:F29"/>
  <sheetViews>
    <sheetView tabSelected="1" zoomScale="130" zoomScaleNormal="130" workbookViewId="0">
      <pane ySplit="1" topLeftCell="A2" activePane="bottomLeft" state="frozen"/>
      <selection pane="bottomLeft" activeCell="C1" sqref="C1:C1048576"/>
    </sheetView>
  </sheetViews>
  <sheetFormatPr defaultRowHeight="14.4"/>
  <cols>
    <col min="1" max="1" width="58.5546875" customWidth="1"/>
    <col min="2" max="2" width="16.44140625" customWidth="1"/>
    <col min="3" max="6" width="14.44140625" customWidth="1"/>
    <col min="7" max="7" width="12.5546875" customWidth="1"/>
  </cols>
  <sheetData>
    <row r="1" spans="1:6" ht="73.5" customHeight="1" thickBot="1">
      <c r="A1" s="268" t="s">
        <v>21</v>
      </c>
      <c r="B1" s="321" t="s">
        <v>1845</v>
      </c>
      <c r="C1" s="321" t="s">
        <v>1844</v>
      </c>
      <c r="D1" s="321" t="s">
        <v>1843</v>
      </c>
      <c r="E1" s="321" t="s">
        <v>1846</v>
      </c>
      <c r="F1" s="321" t="s">
        <v>1847</v>
      </c>
    </row>
    <row r="2" spans="1:6">
      <c r="A2" s="94" t="s">
        <v>1</v>
      </c>
      <c r="B2" s="2" t="s">
        <v>20</v>
      </c>
      <c r="C2" s="2" t="s">
        <v>20</v>
      </c>
      <c r="D2" s="2" t="s">
        <v>20</v>
      </c>
      <c r="E2" s="2" t="s">
        <v>20</v>
      </c>
      <c r="F2" s="2" t="s">
        <v>20</v>
      </c>
    </row>
    <row r="3" spans="1:6">
      <c r="A3" s="1" t="s">
        <v>2</v>
      </c>
      <c r="B3" s="2"/>
      <c r="C3" s="2"/>
      <c r="D3" s="2"/>
      <c r="E3" s="2"/>
      <c r="F3" s="2"/>
    </row>
    <row r="4" spans="1:6">
      <c r="A4" s="94" t="s">
        <v>3</v>
      </c>
      <c r="B4" s="2" t="s">
        <v>20</v>
      </c>
      <c r="C4" s="2"/>
      <c r="D4" s="2"/>
      <c r="E4" s="2" t="s">
        <v>20</v>
      </c>
      <c r="F4" s="2" t="s">
        <v>20</v>
      </c>
    </row>
    <row r="5" spans="1:6">
      <c r="A5" s="94" t="s">
        <v>4</v>
      </c>
      <c r="B5" s="2" t="s">
        <v>20</v>
      </c>
      <c r="C5" s="2"/>
      <c r="D5" s="2"/>
      <c r="E5" s="2"/>
      <c r="F5" s="2"/>
    </row>
    <row r="6" spans="1:6">
      <c r="A6" s="94" t="s">
        <v>5</v>
      </c>
      <c r="B6" s="2" t="s">
        <v>20</v>
      </c>
      <c r="C6" s="2"/>
      <c r="D6" s="2"/>
      <c r="E6" s="2"/>
      <c r="F6" s="2"/>
    </row>
    <row r="7" spans="1:6">
      <c r="A7" s="94" t="s">
        <v>6</v>
      </c>
      <c r="B7" s="2" t="s">
        <v>20</v>
      </c>
      <c r="C7" s="2" t="s">
        <v>20</v>
      </c>
      <c r="D7" s="2" t="s">
        <v>20</v>
      </c>
      <c r="E7" s="2" t="s">
        <v>20</v>
      </c>
      <c r="F7" s="2"/>
    </row>
    <row r="8" spans="1:6">
      <c r="A8" s="94" t="s">
        <v>7</v>
      </c>
      <c r="B8" s="2" t="s">
        <v>20</v>
      </c>
      <c r="C8" s="2" t="s">
        <v>20</v>
      </c>
      <c r="D8" s="2" t="s">
        <v>20</v>
      </c>
      <c r="E8" s="2" t="s">
        <v>20</v>
      </c>
      <c r="F8" s="2"/>
    </row>
    <row r="9" spans="1:6">
      <c r="A9" s="94" t="s">
        <v>8</v>
      </c>
      <c r="B9" s="2" t="s">
        <v>20</v>
      </c>
      <c r="C9" s="2"/>
      <c r="D9" s="2"/>
      <c r="E9" s="2" t="s">
        <v>20</v>
      </c>
      <c r="F9" s="2" t="s">
        <v>20</v>
      </c>
    </row>
    <row r="10" spans="1:6">
      <c r="A10" s="94" t="s">
        <v>15</v>
      </c>
      <c r="B10" s="2"/>
      <c r="C10" s="2"/>
      <c r="D10" s="2"/>
      <c r="E10" s="2" t="s">
        <v>20</v>
      </c>
      <c r="F10" s="2"/>
    </row>
    <row r="11" spans="1:6">
      <c r="A11" s="94" t="s">
        <v>9</v>
      </c>
      <c r="B11" s="2" t="s">
        <v>20</v>
      </c>
      <c r="C11" s="2" t="s">
        <v>20</v>
      </c>
      <c r="D11" s="2" t="s">
        <v>20</v>
      </c>
      <c r="E11" s="2" t="s">
        <v>20</v>
      </c>
      <c r="F11" s="2"/>
    </row>
    <row r="12" spans="1:6">
      <c r="A12" s="94" t="s">
        <v>16</v>
      </c>
      <c r="B12" s="2"/>
      <c r="C12" s="2"/>
      <c r="D12" s="2"/>
      <c r="E12" s="2" t="s">
        <v>20</v>
      </c>
      <c r="F12" s="2"/>
    </row>
    <row r="13" spans="1:6">
      <c r="A13" s="94" t="s">
        <v>17</v>
      </c>
      <c r="B13" s="2"/>
      <c r="C13" s="2"/>
      <c r="D13" s="2"/>
      <c r="E13" s="2" t="s">
        <v>20</v>
      </c>
      <c r="F13" s="2"/>
    </row>
    <row r="14" spans="1:6">
      <c r="A14" s="94" t="s">
        <v>18</v>
      </c>
      <c r="B14" s="2"/>
      <c r="C14" s="2"/>
      <c r="D14" s="2"/>
      <c r="E14" s="2"/>
      <c r="F14" s="2" t="s">
        <v>20</v>
      </c>
    </row>
    <row r="15" spans="1:6">
      <c r="A15" s="270" t="s">
        <v>10</v>
      </c>
      <c r="B15" s="2" t="s">
        <v>20</v>
      </c>
      <c r="C15" s="2"/>
      <c r="D15" s="2"/>
      <c r="E15" s="2"/>
      <c r="F15" s="2"/>
    </row>
    <row r="16" spans="1:6">
      <c r="A16" s="1" t="s">
        <v>11</v>
      </c>
      <c r="B16" s="2"/>
      <c r="C16" s="2"/>
      <c r="D16" s="2"/>
      <c r="E16" s="2"/>
      <c r="F16" s="2"/>
    </row>
    <row r="17" spans="1:6">
      <c r="A17" s="94" t="s">
        <v>12</v>
      </c>
      <c r="B17" s="2" t="s">
        <v>20</v>
      </c>
      <c r="C17" s="2" t="s">
        <v>20</v>
      </c>
      <c r="D17" s="2" t="s">
        <v>20</v>
      </c>
      <c r="E17" s="2"/>
      <c r="F17" s="2"/>
    </row>
    <row r="18" spans="1:6">
      <c r="A18" s="94" t="s">
        <v>13</v>
      </c>
      <c r="B18" s="2" t="s">
        <v>20</v>
      </c>
      <c r="C18" s="2" t="s">
        <v>20</v>
      </c>
      <c r="D18" s="2" t="s">
        <v>20</v>
      </c>
      <c r="E18" s="2"/>
      <c r="F18" s="2"/>
    </row>
    <row r="19" spans="1:6">
      <c r="A19" s="94" t="s">
        <v>14</v>
      </c>
      <c r="B19" s="2" t="s">
        <v>20</v>
      </c>
      <c r="C19" s="2"/>
      <c r="D19" s="2"/>
      <c r="E19" s="2"/>
      <c r="F19" s="2"/>
    </row>
    <row r="20" spans="1:6">
      <c r="A20" s="94" t="s">
        <v>19</v>
      </c>
      <c r="B20" s="2"/>
      <c r="C20" s="2"/>
      <c r="D20" s="2"/>
      <c r="E20" s="2" t="s">
        <v>20</v>
      </c>
      <c r="F20" s="2"/>
    </row>
    <row r="21" spans="1:6">
      <c r="A21" s="94" t="s">
        <v>469</v>
      </c>
      <c r="B21" s="2"/>
      <c r="C21" s="2"/>
      <c r="D21" s="2"/>
      <c r="E21" s="2"/>
      <c r="F21" s="2" t="s">
        <v>20</v>
      </c>
    </row>
    <row r="22" spans="1:6">
      <c r="A22" s="94"/>
      <c r="B22" s="2"/>
      <c r="C22" s="2"/>
      <c r="D22" s="2"/>
      <c r="E22" s="2"/>
      <c r="F22" s="2"/>
    </row>
    <row r="23" spans="1:6" ht="15" thickBot="1">
      <c r="A23" s="269" t="s">
        <v>1755</v>
      </c>
      <c r="B23" s="2"/>
      <c r="C23" s="2"/>
      <c r="D23" s="2"/>
      <c r="E23" s="2"/>
      <c r="F23" s="2"/>
    </row>
    <row r="24" spans="1:6">
      <c r="A24" s="94" t="s">
        <v>910</v>
      </c>
    </row>
    <row r="25" spans="1:6">
      <c r="A25" s="94" t="s">
        <v>1836</v>
      </c>
    </row>
    <row r="26" spans="1:6">
      <c r="A26" s="94" t="s">
        <v>1751</v>
      </c>
    </row>
    <row r="27" spans="1:6">
      <c r="A27" s="94" t="s">
        <v>1752</v>
      </c>
    </row>
    <row r="28" spans="1:6">
      <c r="A28" s="94" t="s">
        <v>1753</v>
      </c>
      <c r="B28" t="s">
        <v>1838</v>
      </c>
    </row>
    <row r="29" spans="1:6">
      <c r="A29" s="94" t="s">
        <v>1754</v>
      </c>
      <c r="B29" t="s">
        <v>1837</v>
      </c>
    </row>
  </sheetData>
  <hyperlinks>
    <hyperlink ref="A4" location="'2.1'!A1" display="2.1 GeneralLedgerAccounts [Conturile contabile - Registrul Jurnal]" xr:uid="{F16C3A52-6747-4960-8609-D2802857728F}"/>
    <hyperlink ref="A5" location="'2.3'!A1" display="2.3 Customers [Clienți]" xr:uid="{9C98DAAA-D0D8-498E-A833-FF6727107D19}"/>
    <hyperlink ref="A6" location="'2.4'!A1" display="2.4 Suppliers [Furnizori]" xr:uid="{31F58937-D124-4819-B69B-B3C0EE0B48CB}"/>
    <hyperlink ref="A7" location="'2.5'!A1" display="2.5 TaxTable [Tabelă Taxe]" xr:uid="{29747CDA-6B86-4D1E-B1B7-5DBA02126BA9}"/>
    <hyperlink ref="A8" location="'2.6'!A1" display="2.6 UOMTable [Tabelă UOM/Unități de Măsura]" xr:uid="{F15036C3-D4E4-4E4F-A6F4-0EF71625EF96}"/>
    <hyperlink ref="A9" location="'2.7'!A1" display="2.7 AnalysisTypeTable [Tabelă Tipuri Analiză]" xr:uid="{839DE998-3612-42CB-8718-6D4FF0D93677}"/>
    <hyperlink ref="A10" location="'2.8'!A1" display="2.8 MovementTypeTable  [Tabelă Tipuri Miscari]" xr:uid="{6635519A-7DD2-4CCD-B8C9-CA3E63FA211A}"/>
    <hyperlink ref="A11" location="'2.9'!A1" display="2.9 Products [Produse]" xr:uid="{7FBCCE59-9A61-4B38-B914-6E9EA11004F0}"/>
    <hyperlink ref="A12" location="'2.10'!A1" display="2.10 PhysicalStock [Stocuri]" xr:uid="{86094871-1B62-489F-B6F5-8F427A17DA0D}"/>
    <hyperlink ref="A13" location="'2.11'!A1" display="2.11 Owners [Proprietari]" xr:uid="{E9DFF2D3-E93E-4182-83A1-0CD44A8699BF}"/>
    <hyperlink ref="A14" location="'2.12'!A1" display="2.12 Assets [Active]" xr:uid="{FB911101-1E07-41FC-9BB5-2A378846452A}"/>
    <hyperlink ref="A15" location="'3'!A1" display="3. GeneralLedgerEntries [Înregistrări Contabile - Registrul Jurnal]" xr:uid="{631058A5-CA2A-4568-BE7F-2D0F2785C64C}"/>
    <hyperlink ref="A17" location="'4.1'!A1" display="4.1 Sales Invoices [Facturi de Vânzare]" xr:uid="{A75BFBAA-3EED-4182-9F5C-A50158A7CF22}"/>
    <hyperlink ref="A18" location="'4.2'!A1" display="4.2 PurchaseInvoices [Facturi de Achiziții]" xr:uid="{34E1B0FA-E4BF-4C20-A745-EAA4C10B7EE2}"/>
    <hyperlink ref="A19" location="'4.3'!A1" display="4.3 Payments [Plăți]" xr:uid="{87454A33-8CF7-4123-B900-437982799204}"/>
    <hyperlink ref="A20" location="'4.4'!A1" display="4.4 Movement of Goods [Miscari de bunuri]" xr:uid="{505E6608-41E3-420D-991B-1CA55BBDD128}"/>
    <hyperlink ref="A21" location="'4.5'!A1" display="4.5 Asset Transactions [Tranzactii cu active]" xr:uid="{B1C73E70-5820-4A63-80BA-2D86979A62F6}"/>
    <hyperlink ref="A24" location="'GLOBAL - VALORIC'!A1" display="Global valoric" xr:uid="{EC5DB277-589C-4723-A7E1-99523083044D}"/>
    <hyperlink ref="A26" location="TVA!A1" display="Coduri TVA" xr:uid="{C0526D12-9E6F-4C0B-8AD3-14E06046B9A9}"/>
    <hyperlink ref="A27" location="WHT!A1" display="Coduri Impozite cu retinere la sursa" xr:uid="{4FA2CC73-A80F-41E2-A682-084923816F85}"/>
    <hyperlink ref="A28" location="'D300'!A1" display="Decont de TVA" xr:uid="{5FC1B79D-E99B-4B5F-9E02-084475468948}"/>
    <hyperlink ref="A29" location="xlsSAFT!A1" display="Extras xls din Saf-T xml" xr:uid="{5E6B9856-EC38-4DE5-A696-F73758E76002}"/>
    <hyperlink ref="A25" location="'PRO RATA'!A1" display="Exemple Pro Rata" xr:uid="{6BEC0929-8C41-45F4-AB8F-44D110A5F168}"/>
    <hyperlink ref="A2" location="'1'!A1" display="1. Header [Antetul];" xr:uid="{8DFD0FAE-EF39-4C9B-8F3A-B061A3929A08}"/>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184F3-3AD5-4A0A-B4A8-0990A2095B2F}">
  <dimension ref="A1:K52"/>
  <sheetViews>
    <sheetView zoomScale="160" zoomScaleNormal="160" workbookViewId="0">
      <pane ySplit="3" topLeftCell="A4" activePane="bottomLeft" state="frozen"/>
      <selection pane="bottomLeft"/>
    </sheetView>
  </sheetViews>
  <sheetFormatPr defaultRowHeight="14.4"/>
  <cols>
    <col min="1" max="1" width="8.5546875" customWidth="1"/>
    <col min="2" max="2" width="9.109375" style="8" customWidth="1"/>
    <col min="3" max="3" width="17.5546875" customWidth="1"/>
    <col min="4" max="4" width="11" customWidth="1"/>
    <col min="5" max="5" width="8.5546875" style="9" customWidth="1"/>
    <col min="6" max="6" width="7.109375" style="8" customWidth="1"/>
    <col min="7" max="7" width="9.5546875" customWidth="1"/>
    <col min="8" max="8" width="9.109375" customWidth="1"/>
    <col min="9" max="9" width="9.33203125" customWidth="1"/>
    <col min="10" max="10" width="3.109375" customWidth="1"/>
  </cols>
  <sheetData>
    <row r="1" spans="1:11">
      <c r="A1" s="95" t="s">
        <v>824</v>
      </c>
    </row>
    <row r="2" spans="1:11" s="32" customFormat="1" ht="20.399999999999999" customHeight="1">
      <c r="A2" s="33" t="s">
        <v>30</v>
      </c>
      <c r="B2" s="34" t="s">
        <v>31</v>
      </c>
      <c r="C2" s="33" t="s">
        <v>32</v>
      </c>
      <c r="D2" s="33" t="s">
        <v>33</v>
      </c>
      <c r="E2" s="35" t="s">
        <v>34</v>
      </c>
      <c r="F2" s="82"/>
      <c r="G2" s="82" t="s">
        <v>35</v>
      </c>
      <c r="H2" s="33" t="s">
        <v>36</v>
      </c>
      <c r="I2" s="33" t="s">
        <v>37</v>
      </c>
    </row>
    <row r="3" spans="1:11" ht="57.6">
      <c r="A3" s="39" t="s">
        <v>38</v>
      </c>
      <c r="B3" s="41" t="s">
        <v>39</v>
      </c>
      <c r="C3" s="39" t="s">
        <v>40</v>
      </c>
      <c r="D3" s="39" t="s">
        <v>41</v>
      </c>
      <c r="E3" s="40" t="s">
        <v>702</v>
      </c>
      <c r="F3" s="41" t="s">
        <v>809</v>
      </c>
      <c r="G3" s="39" t="s">
        <v>42</v>
      </c>
      <c r="H3" s="39" t="s">
        <v>43</v>
      </c>
      <c r="I3" s="39" t="s">
        <v>44</v>
      </c>
    </row>
    <row r="4" spans="1:11">
      <c r="A4" t="s">
        <v>292</v>
      </c>
      <c r="B4" s="8" t="s">
        <v>45</v>
      </c>
      <c r="C4" t="s">
        <v>46</v>
      </c>
      <c r="D4" t="s">
        <v>47</v>
      </c>
      <c r="E4" s="9" t="s">
        <v>48</v>
      </c>
      <c r="F4" s="8" t="s">
        <v>49</v>
      </c>
      <c r="G4" t="s">
        <v>50</v>
      </c>
      <c r="H4" t="s">
        <v>50</v>
      </c>
      <c r="I4">
        <v>1</v>
      </c>
      <c r="K4" t="s">
        <v>725</v>
      </c>
    </row>
    <row r="5" spans="1:11">
      <c r="A5" t="s">
        <v>293</v>
      </c>
      <c r="B5" s="8" t="s">
        <v>45</v>
      </c>
      <c r="C5" t="s">
        <v>52</v>
      </c>
      <c r="D5" t="s">
        <v>53</v>
      </c>
      <c r="E5" s="9" t="s">
        <v>48</v>
      </c>
      <c r="F5" s="8" t="s">
        <v>54</v>
      </c>
      <c r="G5" t="s">
        <v>55</v>
      </c>
      <c r="H5" t="s">
        <v>55</v>
      </c>
      <c r="I5">
        <v>1</v>
      </c>
      <c r="K5" t="s">
        <v>726</v>
      </c>
    </row>
    <row r="6" spans="1:11">
      <c r="A6" t="s">
        <v>131</v>
      </c>
      <c r="B6" s="8" t="s">
        <v>45</v>
      </c>
      <c r="C6" t="s">
        <v>56</v>
      </c>
      <c r="D6" t="s">
        <v>57</v>
      </c>
      <c r="E6" s="9" t="s">
        <v>48</v>
      </c>
      <c r="F6" s="8" t="s">
        <v>58</v>
      </c>
      <c r="G6" t="s">
        <v>59</v>
      </c>
      <c r="H6" t="s">
        <v>59</v>
      </c>
      <c r="I6">
        <v>1</v>
      </c>
      <c r="K6" t="s">
        <v>727</v>
      </c>
    </row>
    <row r="7" spans="1:11">
      <c r="A7" t="s">
        <v>294</v>
      </c>
      <c r="B7" s="8" t="s">
        <v>45</v>
      </c>
      <c r="C7" t="s">
        <v>308</v>
      </c>
      <c r="D7">
        <v>0</v>
      </c>
      <c r="E7" s="9" t="s">
        <v>48</v>
      </c>
      <c r="F7" s="8" t="s">
        <v>58</v>
      </c>
      <c r="G7" t="s">
        <v>59</v>
      </c>
      <c r="H7" t="s">
        <v>59</v>
      </c>
      <c r="I7">
        <v>1</v>
      </c>
      <c r="K7" t="s">
        <v>728</v>
      </c>
    </row>
    <row r="8" spans="1:11">
      <c r="A8" t="s">
        <v>295</v>
      </c>
      <c r="B8" s="8" t="s">
        <v>45</v>
      </c>
      <c r="C8" t="s">
        <v>309</v>
      </c>
      <c r="D8">
        <v>0</v>
      </c>
      <c r="E8" s="9" t="s">
        <v>48</v>
      </c>
      <c r="F8" s="8" t="s">
        <v>58</v>
      </c>
      <c r="G8" t="s">
        <v>59</v>
      </c>
      <c r="H8" t="s">
        <v>59</v>
      </c>
      <c r="I8">
        <v>1</v>
      </c>
    </row>
    <row r="9" spans="1:11">
      <c r="A9" t="s">
        <v>296</v>
      </c>
      <c r="B9" s="8" t="s">
        <v>45</v>
      </c>
      <c r="C9" t="s">
        <v>310</v>
      </c>
      <c r="D9">
        <v>0</v>
      </c>
      <c r="E9" s="9" t="s">
        <v>48</v>
      </c>
      <c r="F9" s="8" t="s">
        <v>54</v>
      </c>
      <c r="G9" t="s">
        <v>55</v>
      </c>
      <c r="H9" t="s">
        <v>55</v>
      </c>
      <c r="I9">
        <v>1</v>
      </c>
    </row>
    <row r="10" spans="1:11">
      <c r="A10" t="s">
        <v>297</v>
      </c>
      <c r="B10" s="8" t="s">
        <v>45</v>
      </c>
      <c r="C10" t="s">
        <v>311</v>
      </c>
      <c r="D10">
        <v>0</v>
      </c>
      <c r="E10" s="9" t="s">
        <v>48</v>
      </c>
      <c r="F10" s="8" t="s">
        <v>62</v>
      </c>
      <c r="G10" t="s">
        <v>63</v>
      </c>
      <c r="H10" t="s">
        <v>63</v>
      </c>
      <c r="I10">
        <v>1</v>
      </c>
    </row>
    <row r="11" spans="1:11">
      <c r="A11" t="s">
        <v>298</v>
      </c>
      <c r="B11" s="8" t="s">
        <v>45</v>
      </c>
      <c r="C11" t="s">
        <v>64</v>
      </c>
      <c r="D11" t="s">
        <v>65</v>
      </c>
      <c r="E11" s="9" t="s">
        <v>48</v>
      </c>
      <c r="F11" s="8" t="s">
        <v>54</v>
      </c>
      <c r="G11" t="s">
        <v>55</v>
      </c>
      <c r="H11" t="s">
        <v>55</v>
      </c>
      <c r="I11">
        <v>1</v>
      </c>
    </row>
    <row r="12" spans="1:11">
      <c r="A12" t="s">
        <v>299</v>
      </c>
      <c r="B12" s="8" t="s">
        <v>45</v>
      </c>
      <c r="C12" t="s">
        <v>66</v>
      </c>
      <c r="D12" t="s">
        <v>67</v>
      </c>
      <c r="E12" s="9" t="s">
        <v>48</v>
      </c>
      <c r="F12" s="8" t="s">
        <v>62</v>
      </c>
      <c r="G12" t="s">
        <v>63</v>
      </c>
      <c r="H12" t="s">
        <v>63</v>
      </c>
      <c r="I12">
        <v>1</v>
      </c>
    </row>
    <row r="13" spans="1:11">
      <c r="A13" t="s">
        <v>300</v>
      </c>
      <c r="B13" s="8" t="s">
        <v>45</v>
      </c>
      <c r="C13" t="s">
        <v>68</v>
      </c>
      <c r="D13">
        <v>0</v>
      </c>
      <c r="E13" s="9" t="s">
        <v>48</v>
      </c>
      <c r="F13" s="8" t="s">
        <v>62</v>
      </c>
      <c r="G13" t="s">
        <v>63</v>
      </c>
      <c r="H13" t="s">
        <v>63</v>
      </c>
      <c r="I13">
        <v>1</v>
      </c>
    </row>
    <row r="14" spans="1:11">
      <c r="A14" t="s">
        <v>301</v>
      </c>
      <c r="B14" s="8" t="s">
        <v>45</v>
      </c>
      <c r="C14" t="s">
        <v>69</v>
      </c>
      <c r="D14">
        <v>0</v>
      </c>
      <c r="E14" s="9" t="s">
        <v>48</v>
      </c>
      <c r="F14" s="8" t="s">
        <v>62</v>
      </c>
      <c r="G14" t="s">
        <v>63</v>
      </c>
      <c r="H14" t="s">
        <v>63</v>
      </c>
      <c r="I14">
        <v>1</v>
      </c>
    </row>
    <row r="15" spans="1:11">
      <c r="A15" t="s">
        <v>302</v>
      </c>
      <c r="B15" s="8" t="s">
        <v>45</v>
      </c>
      <c r="C15" t="s">
        <v>70</v>
      </c>
      <c r="D15" t="s">
        <v>71</v>
      </c>
      <c r="E15" s="9" t="s">
        <v>48</v>
      </c>
      <c r="F15" s="8" t="s">
        <v>62</v>
      </c>
      <c r="G15" t="s">
        <v>63</v>
      </c>
      <c r="H15" t="s">
        <v>63</v>
      </c>
      <c r="I15">
        <v>1</v>
      </c>
    </row>
    <row r="16" spans="1:11">
      <c r="A16" t="s">
        <v>303</v>
      </c>
      <c r="B16" s="8" t="s">
        <v>45</v>
      </c>
      <c r="C16" t="s">
        <v>73</v>
      </c>
      <c r="D16" t="s">
        <v>72</v>
      </c>
      <c r="E16" s="9" t="s">
        <v>48</v>
      </c>
      <c r="F16" s="8" t="s">
        <v>54</v>
      </c>
      <c r="G16" t="s">
        <v>55</v>
      </c>
      <c r="H16" t="s">
        <v>55</v>
      </c>
      <c r="I16">
        <v>1</v>
      </c>
    </row>
    <row r="17" spans="1:9">
      <c r="A17" t="s">
        <v>304</v>
      </c>
      <c r="B17" s="8" t="s">
        <v>45</v>
      </c>
      <c r="C17" t="s">
        <v>75</v>
      </c>
      <c r="D17" t="s">
        <v>74</v>
      </c>
      <c r="E17" s="9" t="s">
        <v>48</v>
      </c>
      <c r="F17" s="8" t="s">
        <v>54</v>
      </c>
      <c r="G17" t="s">
        <v>55</v>
      </c>
      <c r="H17" t="s">
        <v>55</v>
      </c>
      <c r="I17">
        <v>1</v>
      </c>
    </row>
    <row r="18" spans="1:9">
      <c r="A18" t="s">
        <v>305</v>
      </c>
      <c r="B18" s="8" t="s">
        <v>45</v>
      </c>
      <c r="C18" t="s">
        <v>76</v>
      </c>
      <c r="D18" t="s">
        <v>53</v>
      </c>
      <c r="E18" s="9" t="s">
        <v>48</v>
      </c>
      <c r="F18" s="8" t="s">
        <v>54</v>
      </c>
      <c r="G18" t="s">
        <v>55</v>
      </c>
      <c r="H18" t="s">
        <v>55</v>
      </c>
      <c r="I18">
        <v>1</v>
      </c>
    </row>
    <row r="19" spans="1:9">
      <c r="A19" t="s">
        <v>306</v>
      </c>
      <c r="B19" s="8" t="s">
        <v>45</v>
      </c>
      <c r="C19" t="s">
        <v>78</v>
      </c>
      <c r="D19" t="s">
        <v>77</v>
      </c>
      <c r="E19" s="9" t="s">
        <v>48</v>
      </c>
      <c r="F19" s="8" t="s">
        <v>54</v>
      </c>
      <c r="G19" t="s">
        <v>55</v>
      </c>
      <c r="H19" t="s">
        <v>55</v>
      </c>
      <c r="I19">
        <v>1</v>
      </c>
    </row>
    <row r="20" spans="1:9">
      <c r="A20" t="s">
        <v>307</v>
      </c>
      <c r="B20" s="8" t="s">
        <v>45</v>
      </c>
      <c r="C20" t="s">
        <v>80</v>
      </c>
      <c r="D20" t="s">
        <v>79</v>
      </c>
      <c r="E20" s="9" t="s">
        <v>48</v>
      </c>
      <c r="F20" s="8" t="s">
        <v>54</v>
      </c>
      <c r="G20" t="s">
        <v>55</v>
      </c>
      <c r="H20" t="s">
        <v>55</v>
      </c>
      <c r="I20">
        <v>1</v>
      </c>
    </row>
    <row r="23" spans="1:9">
      <c r="B23" s="83"/>
    </row>
    <row r="26" spans="1:9">
      <c r="F26" s="83"/>
    </row>
    <row r="44" spans="3:5">
      <c r="C44" s="42"/>
      <c r="D44" s="42"/>
      <c r="E44" s="42"/>
    </row>
    <row r="45" spans="3:5">
      <c r="C45" s="42"/>
      <c r="D45" s="42"/>
      <c r="E45" s="42"/>
    </row>
    <row r="46" spans="3:5">
      <c r="C46" s="42"/>
      <c r="D46" s="42"/>
      <c r="E46" s="84"/>
    </row>
    <row r="47" spans="3:5">
      <c r="C47" s="42"/>
      <c r="D47" s="84"/>
      <c r="E47" s="84"/>
    </row>
    <row r="48" spans="3:5">
      <c r="C48" s="42"/>
      <c r="D48" s="42"/>
      <c r="E48" s="84"/>
    </row>
    <row r="49" spans="3:5">
      <c r="C49" s="42"/>
      <c r="D49" s="42"/>
      <c r="E49" s="84"/>
    </row>
    <row r="50" spans="3:5">
      <c r="C50" s="42"/>
      <c r="D50" s="42"/>
      <c r="E50" s="84"/>
    </row>
    <row r="51" spans="3:5">
      <c r="C51" s="42"/>
      <c r="D51" s="42"/>
      <c r="E51" s="42"/>
    </row>
    <row r="52" spans="3:5">
      <c r="C52" s="42"/>
      <c r="D52" s="42"/>
      <c r="E52" s="42"/>
    </row>
  </sheetData>
  <phoneticPr fontId="2" type="noConversion"/>
  <hyperlinks>
    <hyperlink ref="A1" location="'D406'!A1" display="D406" xr:uid="{669113D0-35B7-462A-A6B7-986560B4BA60}"/>
  </hyperlinks>
  <pageMargins left="0.7" right="0.7" top="0.75" bottom="0.75" header="0.3" footer="0.3"/>
  <legacyDrawing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18A30-9599-4A9B-B732-EDE190791C78}">
  <dimension ref="A1:N20"/>
  <sheetViews>
    <sheetView zoomScale="115" zoomScaleNormal="115" workbookViewId="0">
      <pane ySplit="3" topLeftCell="A4" activePane="bottomLeft" state="frozen"/>
      <selection pane="bottomLeft"/>
    </sheetView>
  </sheetViews>
  <sheetFormatPr defaultRowHeight="14.4"/>
  <cols>
    <col min="1" max="2" width="11" customWidth="1"/>
    <col min="3" max="3" width="20.109375" customWidth="1"/>
    <col min="4" max="8" width="11" customWidth="1"/>
    <col min="9" max="10" width="12" customWidth="1"/>
    <col min="11" max="12" width="17.109375" customWidth="1"/>
    <col min="13" max="14" width="12" customWidth="1"/>
  </cols>
  <sheetData>
    <row r="1" spans="1:14">
      <c r="A1" s="95" t="s">
        <v>824</v>
      </c>
    </row>
    <row r="2" spans="1:14" ht="14.1" customHeight="1">
      <c r="A2" s="30" t="s">
        <v>327</v>
      </c>
      <c r="B2" s="30" t="s">
        <v>328</v>
      </c>
      <c r="C2" s="30" t="s">
        <v>330</v>
      </c>
      <c r="D2" s="30" t="s">
        <v>333</v>
      </c>
      <c r="E2" s="30" t="s">
        <v>335</v>
      </c>
      <c r="F2" s="30" t="s">
        <v>338</v>
      </c>
      <c r="G2" s="30" t="s">
        <v>339</v>
      </c>
      <c r="H2" s="30" t="s">
        <v>341</v>
      </c>
      <c r="I2" s="30" t="s">
        <v>342</v>
      </c>
      <c r="J2" s="30" t="s">
        <v>343</v>
      </c>
      <c r="K2" s="30" t="s">
        <v>344</v>
      </c>
      <c r="L2" s="30" t="s">
        <v>345</v>
      </c>
      <c r="M2" s="30" t="s">
        <v>346</v>
      </c>
      <c r="N2" s="30" t="s">
        <v>353</v>
      </c>
    </row>
    <row r="3" spans="1:14" s="39" customFormat="1" ht="57.6">
      <c r="A3" s="39" t="s">
        <v>326</v>
      </c>
      <c r="B3" s="39" t="s">
        <v>38</v>
      </c>
      <c r="C3" s="39" t="s">
        <v>329</v>
      </c>
      <c r="D3" s="39" t="s">
        <v>332</v>
      </c>
      <c r="E3" s="39" t="s">
        <v>334</v>
      </c>
      <c r="F3" s="39" t="s">
        <v>337</v>
      </c>
      <c r="G3" s="39" t="s">
        <v>44</v>
      </c>
      <c r="H3" s="39" t="s">
        <v>340</v>
      </c>
      <c r="I3" s="39" t="s">
        <v>347</v>
      </c>
      <c r="J3" s="39" t="s">
        <v>348</v>
      </c>
      <c r="K3" s="39" t="s">
        <v>349</v>
      </c>
      <c r="L3" s="39" t="s">
        <v>350</v>
      </c>
      <c r="M3" s="39" t="s">
        <v>351</v>
      </c>
      <c r="N3" s="39" t="s">
        <v>352</v>
      </c>
    </row>
    <row r="4" spans="1:14">
      <c r="A4">
        <v>4</v>
      </c>
      <c r="B4" t="s">
        <v>292</v>
      </c>
      <c r="C4" t="s">
        <v>313</v>
      </c>
      <c r="D4" t="s">
        <v>47</v>
      </c>
      <c r="E4" t="s">
        <v>336</v>
      </c>
      <c r="F4" t="s">
        <v>50</v>
      </c>
      <c r="G4">
        <v>1</v>
      </c>
      <c r="H4" s="12">
        <v>0.3</v>
      </c>
      <c r="I4" s="12">
        <v>7000</v>
      </c>
      <c r="J4" s="12">
        <v>2100</v>
      </c>
      <c r="K4" s="12">
        <v>7000</v>
      </c>
      <c r="L4" s="12">
        <v>2100</v>
      </c>
      <c r="M4" t="s">
        <v>312</v>
      </c>
      <c r="N4" t="s">
        <v>312</v>
      </c>
    </row>
    <row r="5" spans="1:14">
      <c r="A5">
        <v>4</v>
      </c>
      <c r="B5" t="s">
        <v>293</v>
      </c>
      <c r="C5" t="s">
        <v>313</v>
      </c>
      <c r="D5" t="s">
        <v>53</v>
      </c>
      <c r="E5" t="s">
        <v>336</v>
      </c>
      <c r="F5" t="s">
        <v>55</v>
      </c>
      <c r="G5">
        <v>1</v>
      </c>
      <c r="H5" s="12">
        <v>0.45</v>
      </c>
      <c r="I5" s="12">
        <v>0</v>
      </c>
      <c r="J5" s="12">
        <v>0</v>
      </c>
      <c r="K5" s="12">
        <v>0</v>
      </c>
      <c r="L5" s="12">
        <v>0</v>
      </c>
      <c r="M5" t="s">
        <v>312</v>
      </c>
      <c r="N5" t="s">
        <v>312</v>
      </c>
    </row>
    <row r="6" spans="1:14">
      <c r="A6">
        <v>4</v>
      </c>
      <c r="B6" t="s">
        <v>131</v>
      </c>
      <c r="C6" t="s">
        <v>118</v>
      </c>
      <c r="D6" t="s">
        <v>57</v>
      </c>
      <c r="E6" t="s">
        <v>336</v>
      </c>
      <c r="F6" t="s">
        <v>59</v>
      </c>
      <c r="G6">
        <v>1</v>
      </c>
      <c r="H6" s="12">
        <v>6.85</v>
      </c>
      <c r="I6" s="12">
        <v>650</v>
      </c>
      <c r="J6" s="12">
        <v>4452.5</v>
      </c>
      <c r="K6" s="12">
        <v>300</v>
      </c>
      <c r="L6" s="12">
        <v>2055</v>
      </c>
      <c r="M6" t="s">
        <v>312</v>
      </c>
      <c r="N6" t="s">
        <v>312</v>
      </c>
    </row>
    <row r="7" spans="1:14">
      <c r="A7">
        <v>4</v>
      </c>
      <c r="B7" t="s">
        <v>294</v>
      </c>
      <c r="C7" t="s">
        <v>316</v>
      </c>
      <c r="D7">
        <v>0</v>
      </c>
      <c r="E7" t="s">
        <v>336</v>
      </c>
      <c r="F7" t="s">
        <v>59</v>
      </c>
      <c r="G7">
        <v>1</v>
      </c>
      <c r="H7" s="12">
        <v>1.65</v>
      </c>
      <c r="I7" s="12">
        <v>55</v>
      </c>
      <c r="J7" s="12">
        <v>90.75</v>
      </c>
      <c r="K7" s="12">
        <v>0</v>
      </c>
      <c r="L7" s="12">
        <v>0</v>
      </c>
      <c r="M7" t="s">
        <v>312</v>
      </c>
      <c r="N7" t="s">
        <v>312</v>
      </c>
    </row>
    <row r="8" spans="1:14">
      <c r="A8">
        <v>4</v>
      </c>
      <c r="B8" t="s">
        <v>295</v>
      </c>
      <c r="C8" t="s">
        <v>316</v>
      </c>
      <c r="D8">
        <v>0</v>
      </c>
      <c r="E8" t="s">
        <v>336</v>
      </c>
      <c r="F8" t="s">
        <v>59</v>
      </c>
      <c r="G8">
        <v>1</v>
      </c>
      <c r="H8" s="12">
        <v>2.85</v>
      </c>
      <c r="I8" s="12">
        <v>150</v>
      </c>
      <c r="J8" s="12">
        <v>427.5</v>
      </c>
      <c r="K8" s="12">
        <v>0</v>
      </c>
      <c r="L8" s="12">
        <v>0</v>
      </c>
      <c r="M8" t="s">
        <v>312</v>
      </c>
      <c r="N8" t="s">
        <v>312</v>
      </c>
    </row>
    <row r="9" spans="1:14">
      <c r="A9">
        <v>4</v>
      </c>
      <c r="B9" t="s">
        <v>296</v>
      </c>
      <c r="C9" t="s">
        <v>316</v>
      </c>
      <c r="D9">
        <v>0</v>
      </c>
      <c r="E9" t="s">
        <v>336</v>
      </c>
      <c r="F9" t="s">
        <v>55</v>
      </c>
      <c r="G9">
        <v>1</v>
      </c>
      <c r="H9" s="12">
        <v>6.13</v>
      </c>
      <c r="I9" s="12">
        <v>600</v>
      </c>
      <c r="J9" s="12">
        <v>3678</v>
      </c>
      <c r="K9" s="12">
        <v>0</v>
      </c>
      <c r="L9" s="12">
        <v>0</v>
      </c>
      <c r="M9" t="s">
        <v>312</v>
      </c>
      <c r="N9" t="s">
        <v>312</v>
      </c>
    </row>
    <row r="10" spans="1:14">
      <c r="A10">
        <v>4</v>
      </c>
      <c r="B10" t="s">
        <v>297</v>
      </c>
      <c r="C10" t="s">
        <v>316</v>
      </c>
      <c r="D10">
        <v>0</v>
      </c>
      <c r="E10" t="s">
        <v>336</v>
      </c>
      <c r="F10" t="s">
        <v>63</v>
      </c>
      <c r="G10">
        <v>1</v>
      </c>
      <c r="H10" s="12">
        <v>2.8</v>
      </c>
      <c r="I10" s="12">
        <v>4</v>
      </c>
      <c r="J10" s="12">
        <v>11.2</v>
      </c>
      <c r="K10" s="12">
        <v>0</v>
      </c>
      <c r="L10" s="12">
        <v>0</v>
      </c>
      <c r="M10" t="s">
        <v>312</v>
      </c>
      <c r="N10" t="s">
        <v>312</v>
      </c>
    </row>
    <row r="11" spans="1:14">
      <c r="A11">
        <v>4</v>
      </c>
      <c r="B11" t="s">
        <v>298</v>
      </c>
      <c r="C11" t="s">
        <v>316</v>
      </c>
      <c r="D11" t="s">
        <v>65</v>
      </c>
      <c r="E11" t="s">
        <v>336</v>
      </c>
      <c r="F11" t="s">
        <v>55</v>
      </c>
      <c r="G11">
        <v>1</v>
      </c>
      <c r="H11" s="12">
        <v>15</v>
      </c>
      <c r="I11" s="12">
        <v>44</v>
      </c>
      <c r="J11" s="12">
        <v>660</v>
      </c>
      <c r="K11" s="12">
        <v>0</v>
      </c>
      <c r="L11" s="12">
        <v>0</v>
      </c>
      <c r="M11" t="s">
        <v>312</v>
      </c>
      <c r="N11" t="s">
        <v>312</v>
      </c>
    </row>
    <row r="12" spans="1:14">
      <c r="A12">
        <v>4</v>
      </c>
      <c r="B12" t="s">
        <v>299</v>
      </c>
      <c r="C12" t="s">
        <v>319</v>
      </c>
      <c r="D12" t="s">
        <v>67</v>
      </c>
      <c r="E12" t="s">
        <v>336</v>
      </c>
      <c r="F12" t="s">
        <v>63</v>
      </c>
      <c r="G12">
        <v>1</v>
      </c>
      <c r="H12" s="12">
        <v>2.2999999999999998</v>
      </c>
      <c r="I12" s="12">
        <v>300</v>
      </c>
      <c r="J12" s="12">
        <v>690</v>
      </c>
      <c r="K12" s="12">
        <v>0</v>
      </c>
      <c r="L12" s="12">
        <v>0</v>
      </c>
      <c r="M12" t="s">
        <v>312</v>
      </c>
      <c r="N12" t="s">
        <v>312</v>
      </c>
    </row>
    <row r="13" spans="1:14">
      <c r="A13">
        <v>4</v>
      </c>
      <c r="B13" t="s">
        <v>300</v>
      </c>
      <c r="C13" t="s">
        <v>319</v>
      </c>
      <c r="D13">
        <v>0</v>
      </c>
      <c r="E13" t="s">
        <v>336</v>
      </c>
      <c r="F13" t="s">
        <v>63</v>
      </c>
      <c r="G13">
        <v>1</v>
      </c>
      <c r="H13" s="12">
        <v>785</v>
      </c>
      <c r="I13" s="12">
        <v>4</v>
      </c>
      <c r="J13" s="12">
        <v>3140</v>
      </c>
      <c r="K13" s="12">
        <v>0</v>
      </c>
      <c r="L13" s="12">
        <v>0</v>
      </c>
      <c r="M13" t="s">
        <v>312</v>
      </c>
      <c r="N13" t="s">
        <v>312</v>
      </c>
    </row>
    <row r="14" spans="1:14">
      <c r="A14">
        <v>4</v>
      </c>
      <c r="B14" t="s">
        <v>301</v>
      </c>
      <c r="C14" t="s">
        <v>319</v>
      </c>
      <c r="D14">
        <v>0</v>
      </c>
      <c r="E14" t="s">
        <v>336</v>
      </c>
      <c r="F14" t="s">
        <v>63</v>
      </c>
      <c r="G14">
        <v>1</v>
      </c>
      <c r="H14" s="12">
        <v>45</v>
      </c>
      <c r="I14" s="12">
        <v>17</v>
      </c>
      <c r="J14" s="12">
        <v>765</v>
      </c>
      <c r="K14" s="12">
        <v>0</v>
      </c>
      <c r="L14" s="12">
        <v>0</v>
      </c>
      <c r="M14" t="s">
        <v>312</v>
      </c>
      <c r="N14" t="s">
        <v>312</v>
      </c>
    </row>
    <row r="15" spans="1:14">
      <c r="A15">
        <v>4</v>
      </c>
      <c r="B15" t="s">
        <v>302</v>
      </c>
      <c r="C15" t="s">
        <v>319</v>
      </c>
      <c r="D15" t="s">
        <v>71</v>
      </c>
      <c r="E15" t="s">
        <v>336</v>
      </c>
      <c r="F15" t="s">
        <v>63</v>
      </c>
      <c r="G15">
        <v>1</v>
      </c>
      <c r="H15" s="12">
        <v>8520</v>
      </c>
      <c r="I15" s="12">
        <v>2</v>
      </c>
      <c r="J15" s="12">
        <v>17040</v>
      </c>
      <c r="K15" s="12">
        <v>0</v>
      </c>
      <c r="L15" s="12">
        <v>0</v>
      </c>
      <c r="M15" t="s">
        <v>312</v>
      </c>
      <c r="N15" t="s">
        <v>312</v>
      </c>
    </row>
    <row r="16" spans="1:14">
      <c r="A16">
        <v>3</v>
      </c>
      <c r="B16" t="s">
        <v>303</v>
      </c>
      <c r="C16" t="s">
        <v>331</v>
      </c>
      <c r="D16" t="s">
        <v>72</v>
      </c>
      <c r="E16" t="s">
        <v>336</v>
      </c>
      <c r="F16" t="s">
        <v>55</v>
      </c>
      <c r="G16">
        <v>1</v>
      </c>
      <c r="H16" s="12">
        <v>1.2</v>
      </c>
      <c r="I16" s="12">
        <v>0</v>
      </c>
      <c r="J16" s="12">
        <v>0</v>
      </c>
      <c r="K16" s="12">
        <v>800450</v>
      </c>
      <c r="L16" s="12">
        <v>960540</v>
      </c>
      <c r="M16" t="s">
        <v>312</v>
      </c>
      <c r="N16" t="s">
        <v>312</v>
      </c>
    </row>
    <row r="17" spans="1:14">
      <c r="A17">
        <v>3</v>
      </c>
      <c r="B17" t="s">
        <v>304</v>
      </c>
      <c r="C17" t="s">
        <v>331</v>
      </c>
      <c r="D17" t="s">
        <v>74</v>
      </c>
      <c r="E17" t="s">
        <v>336</v>
      </c>
      <c r="F17" t="s">
        <v>55</v>
      </c>
      <c r="G17">
        <v>1</v>
      </c>
      <c r="H17" s="12">
        <v>0.55000000000000004</v>
      </c>
      <c r="I17" s="12">
        <v>0</v>
      </c>
      <c r="J17" s="12">
        <v>0</v>
      </c>
      <c r="K17" s="12">
        <v>20154200</v>
      </c>
      <c r="L17" s="12">
        <v>11084810</v>
      </c>
      <c r="M17" t="s">
        <v>312</v>
      </c>
      <c r="N17" t="s">
        <v>312</v>
      </c>
    </row>
    <row r="18" spans="1:14">
      <c r="A18">
        <v>3</v>
      </c>
      <c r="B18" t="s">
        <v>305</v>
      </c>
      <c r="C18" t="s">
        <v>331</v>
      </c>
      <c r="D18" t="s">
        <v>53</v>
      </c>
      <c r="E18" t="s">
        <v>336</v>
      </c>
      <c r="F18" t="s">
        <v>55</v>
      </c>
      <c r="G18">
        <v>1</v>
      </c>
      <c r="H18" s="12">
        <v>0.75</v>
      </c>
      <c r="I18" s="12">
        <v>0</v>
      </c>
      <c r="J18" s="12">
        <v>0</v>
      </c>
      <c r="K18" s="12">
        <v>1250000</v>
      </c>
      <c r="L18" s="12">
        <v>937500</v>
      </c>
      <c r="M18" t="s">
        <v>312</v>
      </c>
      <c r="N18" t="s">
        <v>312</v>
      </c>
    </row>
    <row r="19" spans="1:14">
      <c r="A19">
        <v>3</v>
      </c>
      <c r="B19" t="s">
        <v>306</v>
      </c>
      <c r="C19" t="s">
        <v>331</v>
      </c>
      <c r="D19" t="s">
        <v>77</v>
      </c>
      <c r="E19" t="s">
        <v>336</v>
      </c>
      <c r="F19" t="s">
        <v>55</v>
      </c>
      <c r="G19">
        <v>1</v>
      </c>
      <c r="H19" s="12">
        <v>0.75</v>
      </c>
      <c r="I19" s="12">
        <v>0</v>
      </c>
      <c r="J19" s="12">
        <v>0</v>
      </c>
      <c r="K19" s="12">
        <v>605800</v>
      </c>
      <c r="L19" s="12">
        <v>454350</v>
      </c>
      <c r="M19" t="s">
        <v>312</v>
      </c>
      <c r="N19" t="s">
        <v>312</v>
      </c>
    </row>
    <row r="20" spans="1:14">
      <c r="A20">
        <v>3</v>
      </c>
      <c r="B20" t="s">
        <v>307</v>
      </c>
      <c r="C20" t="s">
        <v>331</v>
      </c>
      <c r="D20" t="s">
        <v>79</v>
      </c>
      <c r="E20" t="s">
        <v>336</v>
      </c>
      <c r="F20" t="s">
        <v>55</v>
      </c>
      <c r="G20">
        <v>1</v>
      </c>
      <c r="H20" s="12">
        <v>0.49</v>
      </c>
      <c r="I20" s="12">
        <v>0</v>
      </c>
      <c r="J20" s="12">
        <v>0</v>
      </c>
      <c r="K20" s="12">
        <v>0</v>
      </c>
      <c r="L20" s="12">
        <v>0</v>
      </c>
      <c r="M20" t="s">
        <v>312</v>
      </c>
      <c r="N20" t="s">
        <v>312</v>
      </c>
    </row>
  </sheetData>
  <phoneticPr fontId="2" type="noConversion"/>
  <hyperlinks>
    <hyperlink ref="A1" location="'D406'!A1" display="D406" xr:uid="{E86B1316-EB08-4099-A253-1B8C9DFAFFCE}"/>
  </hyperlinks>
  <pageMargins left="0.7" right="0.7" top="0.75" bottom="0.75" header="0.3" footer="0.3"/>
  <legacyDrawing r:id="rId1"/>
  <tableParts count="1">
    <tablePart r:id="rId2"/>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DEE69-F7BB-4804-95B3-3C664D78DE40}">
  <dimension ref="A1:F10"/>
  <sheetViews>
    <sheetView zoomScale="145" zoomScaleNormal="145" workbookViewId="0"/>
  </sheetViews>
  <sheetFormatPr defaultRowHeight="14.4"/>
  <cols>
    <col min="1" max="1" width="11" customWidth="1"/>
    <col min="2" max="2" width="11.88671875" customWidth="1"/>
    <col min="3" max="6" width="11" customWidth="1"/>
    <col min="7" max="12" width="10.5546875" customWidth="1"/>
  </cols>
  <sheetData>
    <row r="1" spans="1:6">
      <c r="A1" s="95" t="s">
        <v>824</v>
      </c>
    </row>
    <row r="2" spans="1:6">
      <c r="A2" s="31" t="s">
        <v>150</v>
      </c>
      <c r="B2" s="29" t="s">
        <v>151</v>
      </c>
      <c r="C2" s="29" t="s">
        <v>152</v>
      </c>
      <c r="D2" s="29" t="s">
        <v>153</v>
      </c>
      <c r="E2" s="29" t="s">
        <v>354</v>
      </c>
      <c r="F2" s="29" t="s">
        <v>355</v>
      </c>
    </row>
    <row r="3" spans="1:6" s="39" customFormat="1" ht="28.8">
      <c r="A3" s="39" t="s">
        <v>154</v>
      </c>
      <c r="B3" s="39" t="s">
        <v>155</v>
      </c>
      <c r="C3" s="39" t="s">
        <v>156</v>
      </c>
      <c r="D3" s="39" t="s">
        <v>157</v>
      </c>
      <c r="E3" s="39" t="s">
        <v>334</v>
      </c>
      <c r="F3" s="39" t="s">
        <v>92</v>
      </c>
    </row>
    <row r="4" spans="1:6">
      <c r="A4" t="s">
        <v>164</v>
      </c>
      <c r="B4" t="s">
        <v>193</v>
      </c>
      <c r="C4" t="s">
        <v>161</v>
      </c>
      <c r="D4" t="s">
        <v>162</v>
      </c>
      <c r="E4" t="s">
        <v>164</v>
      </c>
      <c r="F4">
        <v>8032</v>
      </c>
    </row>
    <row r="7" spans="1:6">
      <c r="B7" t="s">
        <v>877</v>
      </c>
    </row>
    <row r="8" spans="1:6">
      <c r="B8" t="s">
        <v>878</v>
      </c>
    </row>
    <row r="9" spans="1:6">
      <c r="B9" t="s">
        <v>879</v>
      </c>
    </row>
    <row r="10" spans="1:6">
      <c r="B10" t="s">
        <v>880</v>
      </c>
    </row>
  </sheetData>
  <phoneticPr fontId="2" type="noConversion"/>
  <hyperlinks>
    <hyperlink ref="A1" location="'D406'!A1" display="D406" xr:uid="{44DF721D-D11B-4C1C-A01D-B79264F77A40}"/>
  </hyperlinks>
  <pageMargins left="0.7" right="0.7" top="0.75" bottom="0.75" header="0.3" footer="0.3"/>
  <legacyDrawing r:id="rId1"/>
  <tableParts count="1">
    <tablePart r:id="rId2"/>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9FE76-2DA4-44DE-A14F-6F6A53F66440}">
  <dimension ref="A1:AD10"/>
  <sheetViews>
    <sheetView zoomScale="115" zoomScaleNormal="115" workbookViewId="0">
      <pane ySplit="3" topLeftCell="A4" activePane="bottomLeft" state="frozen"/>
      <selection pane="bottomLeft" activeCell="A4" sqref="A4:XFD6"/>
    </sheetView>
  </sheetViews>
  <sheetFormatPr defaultRowHeight="14.4"/>
  <cols>
    <col min="1" max="1" width="8.88671875" customWidth="1"/>
    <col min="2" max="2" width="9.33203125" customWidth="1"/>
    <col min="3" max="3" width="13" customWidth="1"/>
    <col min="4" max="7" width="11" customWidth="1"/>
    <col min="8" max="9" width="12.6640625" customWidth="1"/>
    <col min="10" max="11" width="12" customWidth="1"/>
    <col min="12" max="12" width="14.109375" customWidth="1"/>
    <col min="13" max="13" width="13.88671875" customWidth="1"/>
    <col min="14" max="19" width="12" customWidth="1"/>
    <col min="20" max="20" width="15" customWidth="1"/>
    <col min="21" max="28" width="12" customWidth="1"/>
    <col min="29" max="29" width="14.5546875" customWidth="1"/>
    <col min="30" max="30" width="16.33203125" customWidth="1"/>
  </cols>
  <sheetData>
    <row r="1" spans="1:30">
      <c r="A1" s="95" t="s">
        <v>824</v>
      </c>
    </row>
    <row r="2" spans="1:30">
      <c r="A2" s="25" t="s">
        <v>557</v>
      </c>
      <c r="B2" s="25" t="s">
        <v>558</v>
      </c>
      <c r="C2" s="25" t="s">
        <v>559</v>
      </c>
      <c r="D2" s="355" t="s">
        <v>560</v>
      </c>
      <c r="E2" s="355"/>
      <c r="F2" s="355"/>
      <c r="G2" s="355"/>
      <c r="H2" s="25" t="s">
        <v>562</v>
      </c>
      <c r="I2" s="25" t="s">
        <v>564</v>
      </c>
      <c r="J2" s="25" t="s">
        <v>566</v>
      </c>
      <c r="K2" s="25" t="s">
        <v>568</v>
      </c>
      <c r="L2" s="25" t="s">
        <v>570</v>
      </c>
      <c r="M2" s="25" t="s">
        <v>572</v>
      </c>
      <c r="N2" s="25" t="s">
        <v>574</v>
      </c>
      <c r="O2" s="25" t="s">
        <v>577</v>
      </c>
      <c r="P2" s="25" t="s">
        <v>578</v>
      </c>
      <c r="Q2" s="25" t="s">
        <v>580</v>
      </c>
      <c r="R2" s="25" t="s">
        <v>582</v>
      </c>
      <c r="S2" s="25" t="s">
        <v>584</v>
      </c>
      <c r="T2" s="25" t="s">
        <v>585</v>
      </c>
      <c r="U2" s="25" t="s">
        <v>586</v>
      </c>
      <c r="V2" s="25" t="s">
        <v>592</v>
      </c>
      <c r="W2" s="25" t="s">
        <v>593</v>
      </c>
      <c r="X2" s="25" t="s">
        <v>594</v>
      </c>
      <c r="Y2" s="25" t="s">
        <v>595</v>
      </c>
      <c r="Z2" s="25" t="s">
        <v>604</v>
      </c>
      <c r="AA2" s="25" t="s">
        <v>602</v>
      </c>
      <c r="AB2" s="25" t="s">
        <v>598</v>
      </c>
      <c r="AC2" s="25" t="s">
        <v>600</v>
      </c>
    </row>
    <row r="3" spans="1:30" s="39" customFormat="1" ht="57.6">
      <c r="A3" s="39" t="s">
        <v>556</v>
      </c>
      <c r="B3" s="39" t="s">
        <v>92</v>
      </c>
      <c r="C3" s="39" t="s">
        <v>40</v>
      </c>
      <c r="D3" s="41" t="s">
        <v>605</v>
      </c>
      <c r="E3" s="41" t="s">
        <v>172</v>
      </c>
      <c r="F3" s="41" t="s">
        <v>156</v>
      </c>
      <c r="G3" s="41" t="s">
        <v>157</v>
      </c>
      <c r="H3" s="39" t="s">
        <v>561</v>
      </c>
      <c r="I3" s="39" t="s">
        <v>563</v>
      </c>
      <c r="J3" s="39" t="s">
        <v>565</v>
      </c>
      <c r="K3" s="39" t="s">
        <v>567</v>
      </c>
      <c r="L3" s="39" t="s">
        <v>569</v>
      </c>
      <c r="M3" s="39" t="s">
        <v>571</v>
      </c>
      <c r="N3" s="39" t="s">
        <v>573</v>
      </c>
      <c r="O3" s="39" t="s">
        <v>575</v>
      </c>
      <c r="P3" s="39" t="s">
        <v>576</v>
      </c>
      <c r="Q3" s="39" t="s">
        <v>579</v>
      </c>
      <c r="R3" s="39" t="s">
        <v>581</v>
      </c>
      <c r="S3" s="39" t="s">
        <v>583</v>
      </c>
      <c r="T3" s="39" t="s">
        <v>587</v>
      </c>
      <c r="U3" s="39" t="s">
        <v>588</v>
      </c>
      <c r="V3" s="39" t="s">
        <v>589</v>
      </c>
      <c r="W3" s="39" t="s">
        <v>590</v>
      </c>
      <c r="X3" s="39" t="s">
        <v>591</v>
      </c>
      <c r="Y3" s="39" t="s">
        <v>596</v>
      </c>
      <c r="Z3" s="39" t="s">
        <v>603</v>
      </c>
      <c r="AA3" s="39" t="s">
        <v>601</v>
      </c>
      <c r="AB3" s="39" t="s">
        <v>597</v>
      </c>
      <c r="AC3" s="39" t="s">
        <v>599</v>
      </c>
    </row>
    <row r="4" spans="1:30" s="203" customFormat="1">
      <c r="A4" s="203">
        <v>12222</v>
      </c>
      <c r="B4" s="203">
        <v>21331</v>
      </c>
      <c r="C4" s="203" t="s">
        <v>1775</v>
      </c>
      <c r="D4" s="283" t="s">
        <v>1777</v>
      </c>
      <c r="E4" s="290" t="s">
        <v>1778</v>
      </c>
      <c r="F4" s="283" t="s">
        <v>555</v>
      </c>
      <c r="G4" s="283" t="s">
        <v>162</v>
      </c>
      <c r="H4" s="284" t="s">
        <v>1771</v>
      </c>
      <c r="I4" s="284" t="s">
        <v>1772</v>
      </c>
      <c r="J4" s="203" t="s">
        <v>540</v>
      </c>
      <c r="K4" s="203" t="s">
        <v>1776</v>
      </c>
      <c r="L4" s="291">
        <v>90000</v>
      </c>
      <c r="M4" s="291">
        <v>99000</v>
      </c>
      <c r="N4" s="291">
        <v>4268</v>
      </c>
      <c r="O4" s="203">
        <v>5</v>
      </c>
      <c r="P4" s="203">
        <v>60</v>
      </c>
      <c r="Q4" s="291">
        <v>10000</v>
      </c>
      <c r="R4" s="291"/>
      <c r="S4" s="291">
        <v>-1000</v>
      </c>
      <c r="T4" s="291">
        <v>70500</v>
      </c>
      <c r="U4" s="203" t="s">
        <v>541</v>
      </c>
      <c r="V4" s="285">
        <v>0.2</v>
      </c>
      <c r="W4" s="291">
        <v>-19463</v>
      </c>
      <c r="X4" s="291">
        <v>0</v>
      </c>
      <c r="Y4" s="291">
        <v>0</v>
      </c>
      <c r="Z4" s="291">
        <v>0</v>
      </c>
      <c r="AA4" s="291">
        <v>0</v>
      </c>
      <c r="AB4" s="291">
        <v>-38547</v>
      </c>
      <c r="AC4" s="291">
        <v>60453</v>
      </c>
      <c r="AD4" s="356" t="s">
        <v>1788</v>
      </c>
    </row>
    <row r="5" spans="1:30" s="203" customFormat="1" ht="28.8">
      <c r="A5" s="203">
        <v>12345</v>
      </c>
      <c r="B5" s="203">
        <v>21311</v>
      </c>
      <c r="C5" s="203" t="s">
        <v>1770</v>
      </c>
      <c r="D5" s="283" t="s">
        <v>1773</v>
      </c>
      <c r="E5" s="290" t="s">
        <v>1779</v>
      </c>
      <c r="F5" s="283" t="s">
        <v>555</v>
      </c>
      <c r="G5" s="283" t="s">
        <v>162</v>
      </c>
      <c r="H5" s="284" t="s">
        <v>1771</v>
      </c>
      <c r="I5" s="284" t="s">
        <v>1772</v>
      </c>
      <c r="J5" s="203" t="s">
        <v>540</v>
      </c>
      <c r="K5" s="203" t="s">
        <v>1783</v>
      </c>
      <c r="L5" s="291">
        <v>90000</v>
      </c>
      <c r="M5" s="291">
        <v>0</v>
      </c>
      <c r="N5" s="291">
        <v>0</v>
      </c>
      <c r="O5" s="203">
        <v>5</v>
      </c>
      <c r="Q5" s="291">
        <v>0</v>
      </c>
      <c r="R5" s="291">
        <v>0</v>
      </c>
      <c r="S5" s="291">
        <v>-90000</v>
      </c>
      <c r="T5" s="291">
        <v>70500</v>
      </c>
      <c r="U5" s="203" t="s">
        <v>541</v>
      </c>
      <c r="V5" s="285">
        <v>0.2</v>
      </c>
      <c r="W5" s="291">
        <v>0</v>
      </c>
      <c r="X5" s="291">
        <v>0</v>
      </c>
      <c r="Y5" s="291">
        <v>0</v>
      </c>
      <c r="Z5" s="292">
        <v>0</v>
      </c>
      <c r="AA5" s="292">
        <v>0</v>
      </c>
      <c r="AB5" s="291">
        <v>0</v>
      </c>
      <c r="AC5" s="291">
        <v>0</v>
      </c>
      <c r="AD5" s="356"/>
    </row>
    <row r="6" spans="1:30" s="203" customFormat="1">
      <c r="A6" s="203">
        <v>15555</v>
      </c>
      <c r="B6" s="203">
        <v>21332</v>
      </c>
      <c r="C6" s="203" t="s">
        <v>1782</v>
      </c>
      <c r="D6" s="283" t="s">
        <v>1773</v>
      </c>
      <c r="E6" s="290" t="s">
        <v>1779</v>
      </c>
      <c r="F6" s="283" t="s">
        <v>555</v>
      </c>
      <c r="G6" s="283" t="s">
        <v>162</v>
      </c>
      <c r="H6" s="284">
        <v>44520</v>
      </c>
      <c r="I6" s="284">
        <v>44525</v>
      </c>
      <c r="J6" s="203" t="s">
        <v>540</v>
      </c>
      <c r="K6" s="203" t="s">
        <v>1776</v>
      </c>
      <c r="L6" s="291">
        <v>90000</v>
      </c>
      <c r="M6" s="291">
        <v>90000</v>
      </c>
      <c r="N6" s="291">
        <v>0</v>
      </c>
      <c r="O6" s="203">
        <v>5</v>
      </c>
      <c r="Q6" s="291">
        <v>0</v>
      </c>
      <c r="R6" s="291">
        <v>0</v>
      </c>
      <c r="S6" s="291">
        <v>0</v>
      </c>
      <c r="T6" s="291">
        <v>88500</v>
      </c>
      <c r="U6" s="203" t="s">
        <v>541</v>
      </c>
      <c r="V6" s="285">
        <v>0.2</v>
      </c>
      <c r="W6" s="291">
        <v>-18000</v>
      </c>
      <c r="X6" s="291">
        <v>29500</v>
      </c>
      <c r="Y6" s="291">
        <v>0</v>
      </c>
      <c r="Z6" s="292">
        <v>0</v>
      </c>
      <c r="AA6" s="292">
        <v>0</v>
      </c>
      <c r="AB6" s="291">
        <v>0</v>
      </c>
      <c r="AC6" s="291">
        <v>100000</v>
      </c>
      <c r="AD6" s="356"/>
    </row>
    <row r="7" spans="1:30" s="39" customFormat="1">
      <c r="D7" s="41"/>
      <c r="E7" s="41"/>
      <c r="F7" s="41"/>
      <c r="G7" s="41"/>
      <c r="H7" s="286"/>
      <c r="I7" s="286"/>
      <c r="V7" s="287"/>
      <c r="Z7" s="288"/>
      <c r="AA7" s="288"/>
    </row>
    <row r="8" spans="1:30">
      <c r="A8">
        <v>69</v>
      </c>
      <c r="B8" t="s">
        <v>544</v>
      </c>
      <c r="C8" t="s">
        <v>550</v>
      </c>
      <c r="D8" s="8"/>
      <c r="E8" s="8"/>
      <c r="F8" s="8"/>
      <c r="G8" s="8"/>
      <c r="H8" s="13">
        <v>41219.458055555551</v>
      </c>
      <c r="I8" s="13">
        <v>41219.458055555551</v>
      </c>
      <c r="J8" t="s">
        <v>540</v>
      </c>
      <c r="K8" t="s">
        <v>545</v>
      </c>
      <c r="L8" s="12">
        <v>12000</v>
      </c>
      <c r="M8" s="12">
        <v>12000</v>
      </c>
      <c r="N8" s="12">
        <v>0</v>
      </c>
      <c r="O8" s="12">
        <v>3</v>
      </c>
      <c r="P8" s="12">
        <v>36</v>
      </c>
      <c r="Q8" s="12">
        <v>0</v>
      </c>
      <c r="R8" s="12">
        <v>0</v>
      </c>
      <c r="S8" s="12">
        <v>0</v>
      </c>
      <c r="T8" s="12">
        <v>0</v>
      </c>
      <c r="U8" t="s">
        <v>541</v>
      </c>
      <c r="V8" s="11">
        <v>0</v>
      </c>
      <c r="W8" s="12">
        <v>0</v>
      </c>
      <c r="X8" s="12">
        <v>0</v>
      </c>
      <c r="Y8" s="12">
        <v>0</v>
      </c>
      <c r="Z8" s="292">
        <v>0</v>
      </c>
      <c r="AA8">
        <v>0</v>
      </c>
      <c r="AB8" s="12">
        <v>-12000</v>
      </c>
      <c r="AC8" s="12">
        <v>0</v>
      </c>
    </row>
    <row r="9" spans="1:30">
      <c r="A9">
        <v>60</v>
      </c>
      <c r="B9" t="s">
        <v>542</v>
      </c>
      <c r="C9" t="s">
        <v>551</v>
      </c>
      <c r="D9" s="8"/>
      <c r="E9" s="8"/>
      <c r="F9" s="8"/>
      <c r="G9" s="8"/>
      <c r="H9" s="13">
        <v>41012.572696759256</v>
      </c>
      <c r="I9" s="13">
        <v>41012.572696759256</v>
      </c>
      <c r="J9" t="s">
        <v>540</v>
      </c>
      <c r="K9" t="s">
        <v>543</v>
      </c>
      <c r="L9" s="12">
        <v>6000</v>
      </c>
      <c r="M9" s="12">
        <v>6000</v>
      </c>
      <c r="N9" s="12">
        <v>0</v>
      </c>
      <c r="O9" s="12">
        <v>3</v>
      </c>
      <c r="P9" s="12">
        <v>36</v>
      </c>
      <c r="Q9" s="12">
        <v>0</v>
      </c>
      <c r="R9" s="12">
        <v>0</v>
      </c>
      <c r="S9" s="12">
        <v>0</v>
      </c>
      <c r="T9" s="12">
        <v>0</v>
      </c>
      <c r="U9" t="s">
        <v>541</v>
      </c>
      <c r="V9" s="11">
        <v>0</v>
      </c>
      <c r="W9" s="12">
        <v>0</v>
      </c>
      <c r="X9" s="12">
        <v>0</v>
      </c>
      <c r="Y9" s="12">
        <v>0</v>
      </c>
      <c r="Z9" s="288"/>
      <c r="AA9">
        <v>0</v>
      </c>
      <c r="AB9" s="12">
        <v>-6000</v>
      </c>
      <c r="AC9" s="12">
        <v>0</v>
      </c>
    </row>
    <row r="10" spans="1:30">
      <c r="A10">
        <v>840</v>
      </c>
      <c r="B10" t="s">
        <v>547</v>
      </c>
      <c r="C10" t="s">
        <v>1786</v>
      </c>
      <c r="D10" s="8"/>
      <c r="E10" s="8"/>
      <c r="F10" s="8"/>
      <c r="G10" s="8"/>
      <c r="H10" s="13">
        <v>44926</v>
      </c>
      <c r="I10" s="13">
        <v>44926</v>
      </c>
      <c r="J10" t="s">
        <v>540</v>
      </c>
      <c r="K10" t="s">
        <v>548</v>
      </c>
      <c r="L10" s="12">
        <v>1000000</v>
      </c>
      <c r="M10" s="12">
        <v>1000000</v>
      </c>
      <c r="N10" s="12">
        <v>0</v>
      </c>
      <c r="O10" s="12">
        <v>0</v>
      </c>
      <c r="P10" s="12">
        <v>0</v>
      </c>
      <c r="Q10" s="12">
        <v>0</v>
      </c>
      <c r="R10" s="12">
        <v>0</v>
      </c>
      <c r="S10" s="12">
        <v>0</v>
      </c>
      <c r="T10" s="12">
        <v>1000000</v>
      </c>
      <c r="U10" t="s">
        <v>549</v>
      </c>
      <c r="V10" s="11">
        <v>0</v>
      </c>
      <c r="W10" s="12">
        <v>0</v>
      </c>
      <c r="X10" s="12">
        <v>0</v>
      </c>
      <c r="Y10" s="12">
        <v>0</v>
      </c>
      <c r="Z10" s="292">
        <v>0</v>
      </c>
      <c r="AA10">
        <v>0</v>
      </c>
      <c r="AB10" s="12">
        <v>0</v>
      </c>
      <c r="AC10" s="12">
        <v>1000000</v>
      </c>
    </row>
  </sheetData>
  <mergeCells count="2">
    <mergeCell ref="D2:G2"/>
    <mergeCell ref="AD4:AD6"/>
  </mergeCells>
  <phoneticPr fontId="2" type="noConversion"/>
  <hyperlinks>
    <hyperlink ref="A1" location="'D406'!A1" display="D406" xr:uid="{B85004B6-3AE4-42F4-80E2-8F6472DFBCF0}"/>
  </hyperlinks>
  <pageMargins left="0.7" right="0.7" top="0.75" bottom="0.75" header="0.3" footer="0.3"/>
  <legacyDrawing r:id="rId1"/>
  <tableParts count="1">
    <tablePart r:id="rId2"/>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36BE5-442C-459B-82CC-11ED9A39E94A}">
  <dimension ref="A1:AA237"/>
  <sheetViews>
    <sheetView zoomScale="130" zoomScaleNormal="130" workbookViewId="0">
      <pane ySplit="3" topLeftCell="A4" activePane="bottomLeft" state="frozen"/>
      <selection pane="bottomLeft"/>
    </sheetView>
  </sheetViews>
  <sheetFormatPr defaultColWidth="8.88671875" defaultRowHeight="14.4"/>
  <cols>
    <col min="1" max="1" width="7" style="57" customWidth="1"/>
    <col min="2" max="2" width="10.5546875" style="57" customWidth="1"/>
    <col min="3" max="3" width="6.5546875" style="57" customWidth="1"/>
    <col min="4" max="4" width="6.44140625" style="57" customWidth="1"/>
    <col min="5" max="5" width="5.44140625" style="57" customWidth="1"/>
    <col min="6" max="6" width="5.88671875" style="57" customWidth="1"/>
    <col min="7" max="7" width="11.33203125" style="57" customWidth="1"/>
    <col min="8" max="8" width="27.33203125" style="57" customWidth="1"/>
    <col min="9" max="10" width="10.109375" style="57" hidden="1" customWidth="1"/>
    <col min="11" max="11" width="9.44140625" customWidth="1"/>
    <col min="12" max="12" width="8.44140625" style="79" customWidth="1"/>
    <col min="13" max="13" width="5.5546875" style="79" customWidth="1"/>
    <col min="14" max="14" width="11.109375" style="57" customWidth="1"/>
    <col min="15" max="15" width="11.109375" customWidth="1"/>
    <col min="16" max="16" width="7.44140625" style="57" customWidth="1"/>
    <col min="17" max="17" width="7" style="57" customWidth="1"/>
    <col min="18" max="18" width="9.5546875" style="80" customWidth="1"/>
    <col min="19" max="19" width="7.6640625" style="80" customWidth="1"/>
    <col min="20" max="20" width="15.6640625" style="193" customWidth="1"/>
    <col min="21" max="21" width="11" style="80" customWidth="1"/>
    <col min="22" max="22" width="8.88671875" style="81"/>
    <col min="23" max="24" width="8.88671875" style="57"/>
    <col min="25" max="25" width="10.44140625" style="57" customWidth="1"/>
    <col min="26" max="16384" width="8.88671875" style="57"/>
  </cols>
  <sheetData>
    <row r="1" spans="1:22">
      <c r="A1" s="95" t="s">
        <v>824</v>
      </c>
    </row>
    <row r="2" spans="1:22" s="47" customFormat="1" ht="13.8">
      <c r="A2" s="43" t="s">
        <v>810</v>
      </c>
      <c r="B2" s="43" t="s">
        <v>356</v>
      </c>
      <c r="C2" s="43" t="s">
        <v>357</v>
      </c>
      <c r="D2" s="43" t="s">
        <v>358</v>
      </c>
      <c r="E2" s="43" t="s">
        <v>359</v>
      </c>
      <c r="F2" s="43" t="s">
        <v>360</v>
      </c>
      <c r="G2" s="43" t="s">
        <v>361</v>
      </c>
      <c r="H2" s="43" t="s">
        <v>367</v>
      </c>
      <c r="I2" s="43" t="s">
        <v>363</v>
      </c>
      <c r="J2" s="43" t="s">
        <v>362</v>
      </c>
      <c r="K2" s="44" t="s">
        <v>364</v>
      </c>
      <c r="L2" s="44" t="s">
        <v>365</v>
      </c>
      <c r="M2" s="43" t="s">
        <v>366</v>
      </c>
      <c r="N2" s="43" t="s">
        <v>368</v>
      </c>
      <c r="O2" s="43" t="s">
        <v>369</v>
      </c>
      <c r="P2" s="45" t="s">
        <v>370</v>
      </c>
      <c r="Q2" s="45" t="s">
        <v>371</v>
      </c>
      <c r="R2" s="45" t="s">
        <v>372</v>
      </c>
      <c r="S2" s="46"/>
      <c r="T2" s="194"/>
      <c r="U2" s="87"/>
    </row>
    <row r="3" spans="1:22" s="87" customFormat="1" ht="36.6" customHeight="1">
      <c r="A3" s="85" t="s">
        <v>811</v>
      </c>
      <c r="B3" s="85" t="s">
        <v>40</v>
      </c>
      <c r="C3" s="48" t="s">
        <v>373</v>
      </c>
      <c r="D3" s="48" t="s">
        <v>374</v>
      </c>
      <c r="E3" s="48" t="s">
        <v>375</v>
      </c>
      <c r="F3" s="48" t="s">
        <v>376</v>
      </c>
      <c r="G3" s="48" t="s">
        <v>377</v>
      </c>
      <c r="H3" s="48" t="s">
        <v>40</v>
      </c>
      <c r="I3" s="48" t="s">
        <v>379</v>
      </c>
      <c r="J3" s="48" t="s">
        <v>378</v>
      </c>
      <c r="K3" s="86" t="s">
        <v>159</v>
      </c>
      <c r="L3" s="86" t="s">
        <v>172</v>
      </c>
      <c r="M3" s="48" t="s">
        <v>92</v>
      </c>
      <c r="N3" s="48" t="s">
        <v>380</v>
      </c>
      <c r="O3" s="48" t="s">
        <v>381</v>
      </c>
      <c r="P3" s="48" t="s">
        <v>220</v>
      </c>
      <c r="Q3" s="48" t="s">
        <v>225</v>
      </c>
      <c r="R3" s="48" t="s">
        <v>382</v>
      </c>
      <c r="S3" s="88" t="s">
        <v>630</v>
      </c>
      <c r="T3" s="195"/>
    </row>
    <row r="4" spans="1:22" ht="16.5" customHeight="1">
      <c r="A4" s="49"/>
      <c r="B4" s="49"/>
      <c r="C4" s="50"/>
      <c r="D4" s="51"/>
      <c r="E4" s="51"/>
      <c r="F4" s="51"/>
      <c r="G4" s="52"/>
      <c r="H4" s="50"/>
      <c r="I4" s="52"/>
      <c r="J4" s="52"/>
      <c r="K4" s="50"/>
      <c r="L4" s="50"/>
      <c r="M4" s="50"/>
      <c r="N4" s="53"/>
      <c r="O4" s="53"/>
      <c r="P4" s="54"/>
      <c r="Q4" s="54"/>
      <c r="R4" s="55"/>
      <c r="S4" s="56"/>
      <c r="T4" s="196"/>
      <c r="V4" s="57"/>
    </row>
    <row r="5" spans="1:22" ht="16.5" customHeight="1">
      <c r="A5" s="49" t="s">
        <v>812</v>
      </c>
      <c r="B5" s="49" t="s">
        <v>407</v>
      </c>
      <c r="C5" s="50" t="s">
        <v>26</v>
      </c>
      <c r="D5" s="51">
        <v>101</v>
      </c>
      <c r="E5" s="51">
        <v>7</v>
      </c>
      <c r="F5" s="51">
        <v>2024</v>
      </c>
      <c r="G5" s="52">
        <v>45483</v>
      </c>
      <c r="H5" s="50" t="s">
        <v>417</v>
      </c>
      <c r="I5" s="52">
        <v>45483.794176388888</v>
      </c>
      <c r="J5" s="52">
        <v>45483</v>
      </c>
      <c r="K5" s="50" t="s">
        <v>416</v>
      </c>
      <c r="L5" s="50" t="s">
        <v>387</v>
      </c>
      <c r="M5" s="50" t="s">
        <v>408</v>
      </c>
      <c r="N5" s="53">
        <v>65000</v>
      </c>
      <c r="O5" s="53"/>
      <c r="P5" s="311" t="s">
        <v>200</v>
      </c>
      <c r="Q5" s="311" t="s">
        <v>245</v>
      </c>
      <c r="R5" s="55">
        <v>0</v>
      </c>
      <c r="S5" s="357" t="s">
        <v>629</v>
      </c>
      <c r="T5" s="197" t="str">
        <f>_xlfn.IFNA(VLOOKUP(VALUE(Table30[[#This Row],[TaxCode]]),TVA!E$2:H$627,4,FALSE),"")</f>
        <v xml:space="preserve">Livrări intracomunitare de bunuri, scutite </v>
      </c>
      <c r="U5" s="80" t="s">
        <v>770</v>
      </c>
      <c r="V5" s="57"/>
    </row>
    <row r="6" spans="1:22" ht="16.5" customHeight="1">
      <c r="A6" s="49" t="s">
        <v>812</v>
      </c>
      <c r="B6" s="49" t="s">
        <v>407</v>
      </c>
      <c r="C6" s="50" t="s">
        <v>26</v>
      </c>
      <c r="D6" s="51">
        <v>101</v>
      </c>
      <c r="E6" s="51">
        <v>7</v>
      </c>
      <c r="F6" s="51">
        <v>2024</v>
      </c>
      <c r="G6" s="52">
        <v>45483</v>
      </c>
      <c r="H6" s="50" t="s">
        <v>417</v>
      </c>
      <c r="I6" s="52">
        <v>45483.794176388888</v>
      </c>
      <c r="J6" s="52">
        <v>45483</v>
      </c>
      <c r="K6" s="50" t="s">
        <v>336</v>
      </c>
      <c r="L6" s="50" t="s">
        <v>336</v>
      </c>
      <c r="M6" s="50" t="s">
        <v>415</v>
      </c>
      <c r="N6" s="53"/>
      <c r="O6" s="53">
        <v>65000</v>
      </c>
      <c r="P6" s="54" t="s">
        <v>200</v>
      </c>
      <c r="Q6" s="54" t="s">
        <v>245</v>
      </c>
      <c r="R6" s="136">
        <v>0</v>
      </c>
      <c r="S6" s="358"/>
      <c r="T6" s="197" t="str">
        <f>_xlfn.IFNA(VLOOKUP(VALUE(Table30[[#This Row],[TaxCode]]),TVA!E$2:H$627,4,FALSE),"")</f>
        <v xml:space="preserve">Livrări intracomunitare de bunuri, scutite </v>
      </c>
      <c r="U6" s="80" t="s">
        <v>753</v>
      </c>
      <c r="V6" s="57"/>
    </row>
    <row r="7" spans="1:22" ht="16.5" customHeight="1">
      <c r="A7" s="49"/>
      <c r="B7" s="49"/>
      <c r="C7" s="50"/>
      <c r="D7" s="51"/>
      <c r="E7" s="51"/>
      <c r="F7" s="51"/>
      <c r="G7" s="52"/>
      <c r="H7" s="50"/>
      <c r="I7" s="52"/>
      <c r="J7" s="52"/>
      <c r="K7" s="50"/>
      <c r="L7" s="50"/>
      <c r="M7" s="50"/>
      <c r="N7" s="53"/>
      <c r="O7" s="53"/>
      <c r="P7" s="54"/>
      <c r="Q7" s="54"/>
      <c r="R7" s="55"/>
      <c r="S7" s="56"/>
      <c r="T7" s="197" t="str">
        <f>_xlfn.IFNA(VLOOKUP(VALUE(Table30[[#This Row],[TaxCode]]),TVA!E$2:H$627,4,FALSE),"")</f>
        <v/>
      </c>
      <c r="U7" s="80" t="s">
        <v>771</v>
      </c>
      <c r="V7" s="57"/>
    </row>
    <row r="8" spans="1:22" ht="16.5" customHeight="1">
      <c r="A8" s="49" t="s">
        <v>812</v>
      </c>
      <c r="B8" s="49" t="s">
        <v>407</v>
      </c>
      <c r="C8" s="50" t="s">
        <v>26</v>
      </c>
      <c r="D8" s="51">
        <v>102</v>
      </c>
      <c r="E8" s="51">
        <v>7</v>
      </c>
      <c r="F8" s="51">
        <v>2024</v>
      </c>
      <c r="G8" s="59">
        <v>45473</v>
      </c>
      <c r="H8" s="50" t="s">
        <v>915</v>
      </c>
      <c r="I8" s="52">
        <v>45474</v>
      </c>
      <c r="J8" s="52">
        <v>45474</v>
      </c>
      <c r="K8" s="50" t="s">
        <v>416</v>
      </c>
      <c r="L8" s="50" t="s">
        <v>387</v>
      </c>
      <c r="M8" s="50" t="s">
        <v>408</v>
      </c>
      <c r="N8" s="53">
        <v>65000</v>
      </c>
      <c r="O8" s="53"/>
      <c r="P8" s="311" t="s">
        <v>200</v>
      </c>
      <c r="Q8" s="311" t="s">
        <v>631</v>
      </c>
      <c r="R8" s="55">
        <v>0</v>
      </c>
      <c r="S8" s="357" t="s">
        <v>632</v>
      </c>
      <c r="T8" s="197" t="str">
        <f>_xlfn.IFNA(VLOOKUP(VALUE(Table30[[#This Row],[TaxCode]]),TVA!E$2:H$627,4,FALSE),"")</f>
        <v xml:space="preserve">Regularizări livrări intracomunitare scutite </v>
      </c>
      <c r="U8" s="80" t="s">
        <v>772</v>
      </c>
      <c r="V8" s="57"/>
    </row>
    <row r="9" spans="1:22" ht="16.5" customHeight="1">
      <c r="A9" s="49" t="s">
        <v>812</v>
      </c>
      <c r="B9" s="49" t="s">
        <v>407</v>
      </c>
      <c r="C9" s="50" t="s">
        <v>26</v>
      </c>
      <c r="D9" s="51">
        <v>102</v>
      </c>
      <c r="E9" s="51">
        <v>7</v>
      </c>
      <c r="F9" s="51">
        <v>2024</v>
      </c>
      <c r="G9" s="59">
        <v>45473</v>
      </c>
      <c r="H9" s="50" t="s">
        <v>915</v>
      </c>
      <c r="I9" s="52">
        <v>45474</v>
      </c>
      <c r="J9" s="52">
        <v>45474</v>
      </c>
      <c r="K9" s="50" t="s">
        <v>336</v>
      </c>
      <c r="L9" s="50" t="s">
        <v>336</v>
      </c>
      <c r="M9" s="50" t="s">
        <v>415</v>
      </c>
      <c r="N9" s="53"/>
      <c r="O9" s="53">
        <v>65000</v>
      </c>
      <c r="P9" s="54" t="s">
        <v>200</v>
      </c>
      <c r="Q9" s="54" t="s">
        <v>631</v>
      </c>
      <c r="R9" s="55">
        <v>0</v>
      </c>
      <c r="S9" s="358"/>
      <c r="T9" s="197" t="str">
        <f>_xlfn.IFNA(VLOOKUP(VALUE(Table30[[#This Row],[TaxCode]]),TVA!E$2:H$627,4,FALSE),"")</f>
        <v xml:space="preserve">Regularizări livrări intracomunitare scutite </v>
      </c>
      <c r="U9" s="80" t="s">
        <v>773</v>
      </c>
      <c r="V9" s="57"/>
    </row>
    <row r="10" spans="1:22" ht="16.5" customHeight="1">
      <c r="A10" s="49"/>
      <c r="B10" s="49"/>
      <c r="C10" s="50"/>
      <c r="D10" s="51"/>
      <c r="E10" s="51"/>
      <c r="F10" s="51"/>
      <c r="G10" s="52"/>
      <c r="H10" s="50"/>
      <c r="I10" s="52"/>
      <c r="J10" s="52"/>
      <c r="K10" s="50"/>
      <c r="L10" s="50"/>
      <c r="M10" s="50"/>
      <c r="N10" s="53"/>
      <c r="O10" s="53"/>
      <c r="P10" s="54"/>
      <c r="Q10" s="54"/>
      <c r="R10" s="55"/>
      <c r="S10" s="56"/>
      <c r="T10" s="197" t="str">
        <f>_xlfn.IFNA(VLOOKUP(VALUE(Table30[[#This Row],[TaxCode]]),TVA!E$2:H$627,4,FALSE),"")</f>
        <v/>
      </c>
      <c r="U10" s="80" t="s">
        <v>774</v>
      </c>
      <c r="V10" s="137"/>
    </row>
    <row r="11" spans="1:22" ht="16.5" customHeight="1">
      <c r="A11" s="49" t="s">
        <v>812</v>
      </c>
      <c r="B11" s="49" t="s">
        <v>407</v>
      </c>
      <c r="C11" s="50" t="s">
        <v>26</v>
      </c>
      <c r="D11" s="51">
        <v>103</v>
      </c>
      <c r="E11" s="51">
        <v>7</v>
      </c>
      <c r="F11" s="51">
        <v>2024</v>
      </c>
      <c r="G11" s="52">
        <v>45483</v>
      </c>
      <c r="H11" s="50" t="s">
        <v>635</v>
      </c>
      <c r="I11" s="52">
        <v>45483</v>
      </c>
      <c r="J11" s="52">
        <v>45483</v>
      </c>
      <c r="K11" s="50" t="s">
        <v>633</v>
      </c>
      <c r="L11" s="50" t="s">
        <v>387</v>
      </c>
      <c r="M11" s="50" t="s">
        <v>408</v>
      </c>
      <c r="N11" s="53">
        <v>65000</v>
      </c>
      <c r="O11" s="53"/>
      <c r="P11" s="311" t="s">
        <v>200</v>
      </c>
      <c r="Q11" s="311" t="s">
        <v>636</v>
      </c>
      <c r="R11" s="55">
        <v>0</v>
      </c>
      <c r="S11" s="357" t="s">
        <v>637</v>
      </c>
      <c r="T11" s="197" t="str">
        <f>_xlfn.IFNA(VLOOKUP(VALUE(Table30[[#This Row],[TaxCode]]),TVA!E$2:H$627,4,FALSE),"")</f>
        <v>Prestare de servicii pentru care locul prestarii este in afara UE</v>
      </c>
      <c r="V11" s="57"/>
    </row>
    <row r="12" spans="1:22" ht="16.5" customHeight="1">
      <c r="A12" s="49" t="s">
        <v>812</v>
      </c>
      <c r="B12" s="49" t="s">
        <v>407</v>
      </c>
      <c r="C12" s="50" t="s">
        <v>26</v>
      </c>
      <c r="D12" s="51">
        <v>103</v>
      </c>
      <c r="E12" s="51">
        <v>7</v>
      </c>
      <c r="F12" s="51">
        <v>2024</v>
      </c>
      <c r="G12" s="52">
        <v>45483</v>
      </c>
      <c r="H12" s="50" t="s">
        <v>635</v>
      </c>
      <c r="I12" s="52">
        <v>45483</v>
      </c>
      <c r="J12" s="52">
        <v>45483</v>
      </c>
      <c r="K12" s="50" t="s">
        <v>336</v>
      </c>
      <c r="L12" s="50" t="s">
        <v>336</v>
      </c>
      <c r="M12" s="50" t="s">
        <v>634</v>
      </c>
      <c r="N12" s="53"/>
      <c r="O12" s="53">
        <v>65000</v>
      </c>
      <c r="P12" s="54" t="s">
        <v>200</v>
      </c>
      <c r="Q12" s="54" t="s">
        <v>636</v>
      </c>
      <c r="R12" s="55">
        <v>0</v>
      </c>
      <c r="S12" s="358"/>
      <c r="T12" s="197" t="str">
        <f>_xlfn.IFNA(VLOOKUP(VALUE(Table30[[#This Row],[TaxCode]]),TVA!E$2:H$627,4,FALSE),"")</f>
        <v>Prestare de servicii pentru care locul prestarii este in afara UE</v>
      </c>
      <c r="V12" s="57"/>
    </row>
    <row r="13" spans="1:22" ht="16.5" customHeight="1">
      <c r="A13" s="49"/>
      <c r="B13" s="49"/>
      <c r="C13" s="50"/>
      <c r="D13" s="51"/>
      <c r="E13" s="51"/>
      <c r="F13" s="51"/>
      <c r="G13" s="52"/>
      <c r="H13" s="50"/>
      <c r="I13" s="52"/>
      <c r="J13" s="52"/>
      <c r="K13" s="50"/>
      <c r="L13" s="50"/>
      <c r="M13" s="50"/>
      <c r="N13" s="53"/>
      <c r="O13" s="53"/>
      <c r="P13" s="54"/>
      <c r="Q13" s="54"/>
      <c r="R13" s="55"/>
      <c r="S13" s="56"/>
      <c r="T13" s="197" t="str">
        <f>_xlfn.IFNA(VLOOKUP(VALUE(Table30[[#This Row],[TaxCode]]),TVA!E$2:H$627,4,FALSE),"")</f>
        <v/>
      </c>
      <c r="V13" s="57"/>
    </row>
    <row r="14" spans="1:22" ht="16.5" customHeight="1">
      <c r="A14" s="49" t="s">
        <v>812</v>
      </c>
      <c r="B14" s="49" t="s">
        <v>407</v>
      </c>
      <c r="C14" s="50" t="s">
        <v>26</v>
      </c>
      <c r="D14" s="51">
        <v>104</v>
      </c>
      <c r="E14" s="51">
        <v>7</v>
      </c>
      <c r="F14" s="51">
        <v>2024</v>
      </c>
      <c r="G14" s="52">
        <v>45483</v>
      </c>
      <c r="H14" s="50" t="s">
        <v>639</v>
      </c>
      <c r="I14" s="52">
        <v>45483</v>
      </c>
      <c r="J14" s="52">
        <v>45483</v>
      </c>
      <c r="K14" s="50" t="s">
        <v>416</v>
      </c>
      <c r="L14" s="50" t="s">
        <v>387</v>
      </c>
      <c r="M14" s="50" t="s">
        <v>408</v>
      </c>
      <c r="N14" s="53">
        <v>65000</v>
      </c>
      <c r="O14" s="53"/>
      <c r="P14" s="311" t="s">
        <v>200</v>
      </c>
      <c r="Q14" s="311" t="s">
        <v>640</v>
      </c>
      <c r="R14" s="55">
        <v>0</v>
      </c>
      <c r="S14" s="357" t="s">
        <v>638</v>
      </c>
      <c r="T14" s="197" t="str">
        <f>_xlfn.IFNA(VLOOKUP(VALUE(Table30[[#This Row],[TaxCode]]),TVA!E$2:H$627,4,FALSE),"")</f>
        <v>Prestări de servicii intracomunitare care nu beneficiază de scutire in statul membru in care taxa este datorată (servicii cf reg B2B)</v>
      </c>
      <c r="V14" s="57"/>
    </row>
    <row r="15" spans="1:22" ht="16.5" customHeight="1">
      <c r="A15" s="49" t="s">
        <v>812</v>
      </c>
      <c r="B15" s="49" t="s">
        <v>407</v>
      </c>
      <c r="C15" s="50" t="s">
        <v>26</v>
      </c>
      <c r="D15" s="51">
        <v>104</v>
      </c>
      <c r="E15" s="51">
        <v>7</v>
      </c>
      <c r="F15" s="51">
        <v>2024</v>
      </c>
      <c r="G15" s="52">
        <v>45483</v>
      </c>
      <c r="H15" s="50" t="s">
        <v>639</v>
      </c>
      <c r="I15" s="52">
        <v>45483</v>
      </c>
      <c r="J15" s="52">
        <v>45483</v>
      </c>
      <c r="K15" s="50" t="s">
        <v>336</v>
      </c>
      <c r="L15" s="50" t="s">
        <v>336</v>
      </c>
      <c r="M15" s="50" t="s">
        <v>634</v>
      </c>
      <c r="N15" s="53"/>
      <c r="O15" s="53">
        <v>65000</v>
      </c>
      <c r="P15" s="54" t="s">
        <v>200</v>
      </c>
      <c r="Q15" s="54" t="s">
        <v>640</v>
      </c>
      <c r="R15" s="55">
        <v>0</v>
      </c>
      <c r="S15" s="358"/>
      <c r="T15" s="197" t="str">
        <f>_xlfn.IFNA(VLOOKUP(VALUE(Table30[[#This Row],[TaxCode]]),TVA!E$2:H$627,4,FALSE),"")</f>
        <v>Prestări de servicii intracomunitare care nu beneficiază de scutire in statul membru in care taxa este datorată (servicii cf reg B2B)</v>
      </c>
      <c r="V15" s="57"/>
    </row>
    <row r="16" spans="1:22" ht="16.5" customHeight="1">
      <c r="A16" s="49"/>
      <c r="B16" s="49"/>
      <c r="C16" s="50"/>
      <c r="D16" s="51"/>
      <c r="E16" s="51"/>
      <c r="F16" s="51"/>
      <c r="G16" s="52"/>
      <c r="H16" s="50"/>
      <c r="I16" s="52"/>
      <c r="J16" s="52"/>
      <c r="K16" s="50"/>
      <c r="L16" s="50"/>
      <c r="M16" s="50"/>
      <c r="N16" s="53"/>
      <c r="O16" s="53"/>
      <c r="P16" s="54"/>
      <c r="Q16" s="54"/>
      <c r="R16" s="55"/>
      <c r="S16" s="56"/>
      <c r="T16" s="197" t="str">
        <f>_xlfn.IFNA(VLOOKUP(VALUE(Table30[[#This Row],[TaxCode]]),TVA!E$2:H$627,4,FALSE),"")</f>
        <v/>
      </c>
      <c r="V16" s="57"/>
    </row>
    <row r="17" spans="1:26" ht="16.5" customHeight="1">
      <c r="A17" s="49" t="s">
        <v>812</v>
      </c>
      <c r="B17" s="49" t="s">
        <v>407</v>
      </c>
      <c r="C17" s="50" t="s">
        <v>26</v>
      </c>
      <c r="D17" s="51">
        <v>105</v>
      </c>
      <c r="E17" s="51">
        <v>7</v>
      </c>
      <c r="F17" s="51">
        <v>2024</v>
      </c>
      <c r="G17" s="59">
        <v>45473</v>
      </c>
      <c r="H17" s="50" t="s">
        <v>916</v>
      </c>
      <c r="I17" s="52">
        <v>45474</v>
      </c>
      <c r="J17" s="52">
        <v>45474</v>
      </c>
      <c r="K17" s="50" t="s">
        <v>416</v>
      </c>
      <c r="L17" s="50" t="s">
        <v>387</v>
      </c>
      <c r="M17" s="50" t="s">
        <v>408</v>
      </c>
      <c r="N17" s="53">
        <v>65000</v>
      </c>
      <c r="O17" s="53"/>
      <c r="P17" s="311" t="s">
        <v>200</v>
      </c>
      <c r="Q17" s="311" t="s">
        <v>641</v>
      </c>
      <c r="R17" s="55">
        <v>0</v>
      </c>
      <c r="S17" s="357" t="s">
        <v>642</v>
      </c>
      <c r="T17" s="197" t="str">
        <f>_xlfn.IFNA(VLOOKUP(VALUE(Table30[[#This Row],[TaxCode]]),TVA!E$2:H$627,4,FALSE),"")</f>
        <v>Regularizări privind prestări de servicii intracomunitare care nu beneficiază de scutire in statul membru in care taxa este datorată (servicii cf reg B2B)</v>
      </c>
      <c r="V17" s="57"/>
    </row>
    <row r="18" spans="1:26" ht="16.5" customHeight="1">
      <c r="A18" s="49" t="s">
        <v>812</v>
      </c>
      <c r="B18" s="49" t="s">
        <v>407</v>
      </c>
      <c r="C18" s="50" t="s">
        <v>26</v>
      </c>
      <c r="D18" s="51">
        <v>105</v>
      </c>
      <c r="E18" s="51">
        <v>7</v>
      </c>
      <c r="F18" s="51">
        <v>2024</v>
      </c>
      <c r="G18" s="59">
        <v>45473</v>
      </c>
      <c r="H18" s="50" t="s">
        <v>916</v>
      </c>
      <c r="I18" s="52">
        <v>45474</v>
      </c>
      <c r="J18" s="52">
        <v>45474</v>
      </c>
      <c r="K18" s="50" t="s">
        <v>336</v>
      </c>
      <c r="L18" s="50" t="s">
        <v>336</v>
      </c>
      <c r="M18" s="50" t="s">
        <v>634</v>
      </c>
      <c r="N18" s="53"/>
      <c r="O18" s="53">
        <v>65000</v>
      </c>
      <c r="P18" s="54" t="s">
        <v>200</v>
      </c>
      <c r="Q18" s="54" t="s">
        <v>641</v>
      </c>
      <c r="R18" s="55">
        <v>0</v>
      </c>
      <c r="S18" s="358"/>
      <c r="T18" s="197" t="str">
        <f>_xlfn.IFNA(VLOOKUP(VALUE(Table30[[#This Row],[TaxCode]]),TVA!E$2:H$627,4,FALSE),"")</f>
        <v>Regularizări privind prestări de servicii intracomunitare care nu beneficiază de scutire in statul membru in care taxa este datorată (servicii cf reg B2B)</v>
      </c>
      <c r="V18" s="57"/>
    </row>
    <row r="19" spans="1:26" ht="16.5" customHeight="1">
      <c r="A19" s="49"/>
      <c r="B19" s="49"/>
      <c r="C19" s="50"/>
      <c r="D19" s="51"/>
      <c r="E19" s="51"/>
      <c r="F19" s="51"/>
      <c r="G19" s="52"/>
      <c r="H19" s="50"/>
      <c r="I19" s="52"/>
      <c r="J19" s="52"/>
      <c r="K19" s="50"/>
      <c r="L19" s="50"/>
      <c r="M19" s="50"/>
      <c r="N19" s="53"/>
      <c r="O19" s="53"/>
      <c r="P19" s="54"/>
      <c r="Q19" s="54"/>
      <c r="R19" s="55"/>
      <c r="S19" s="56"/>
      <c r="T19" s="197" t="str">
        <f>_xlfn.IFNA(VLOOKUP(VALUE(Table30[[#This Row],[TaxCode]]),TVA!E$2:H$627,4,FALSE),"")</f>
        <v/>
      </c>
      <c r="V19" s="57"/>
    </row>
    <row r="20" spans="1:26" ht="16.5" customHeight="1">
      <c r="A20" s="49" t="s">
        <v>812</v>
      </c>
      <c r="B20" s="49" t="s">
        <v>407</v>
      </c>
      <c r="C20" s="50" t="s">
        <v>26</v>
      </c>
      <c r="D20" s="51">
        <v>106</v>
      </c>
      <c r="E20" s="51">
        <v>7</v>
      </c>
      <c r="F20" s="51">
        <v>2024</v>
      </c>
      <c r="G20" s="52">
        <v>45474</v>
      </c>
      <c r="H20" s="50" t="s">
        <v>409</v>
      </c>
      <c r="I20" s="52">
        <v>45475.57837265046</v>
      </c>
      <c r="J20" s="52">
        <v>45474</v>
      </c>
      <c r="K20" s="50" t="s">
        <v>388</v>
      </c>
      <c r="L20" s="50" t="s">
        <v>387</v>
      </c>
      <c r="M20" s="50" t="s">
        <v>408</v>
      </c>
      <c r="N20" s="53">
        <v>500</v>
      </c>
      <c r="O20" s="53"/>
      <c r="P20" s="311" t="s">
        <v>200</v>
      </c>
      <c r="Q20" s="312" t="s">
        <v>410</v>
      </c>
      <c r="R20" s="55">
        <v>0</v>
      </c>
      <c r="S20" s="357" t="s">
        <v>643</v>
      </c>
      <c r="T20" s="197" t="str">
        <f>_xlfn.IFNA(VLOOKUP(VALUE(Table30[[#This Row],[TaxCode]]),TVA!E$2:H$627,4,FALSE),"")</f>
        <v>Livrări de bunuri şi prestări de servicii taxabile cu cota 19%</v>
      </c>
      <c r="V20" s="57"/>
    </row>
    <row r="21" spans="1:26" ht="16.5" customHeight="1">
      <c r="A21" s="49" t="s">
        <v>812</v>
      </c>
      <c r="B21" s="49" t="s">
        <v>407</v>
      </c>
      <c r="C21" s="50" t="s">
        <v>26</v>
      </c>
      <c r="D21" s="51">
        <v>106</v>
      </c>
      <c r="E21" s="51">
        <v>7</v>
      </c>
      <c r="F21" s="51">
        <v>2024</v>
      </c>
      <c r="G21" s="52">
        <v>45474</v>
      </c>
      <c r="H21" s="50" t="s">
        <v>409</v>
      </c>
      <c r="I21" s="52">
        <v>45475.57837265046</v>
      </c>
      <c r="J21" s="52">
        <v>45474</v>
      </c>
      <c r="K21" s="50" t="s">
        <v>336</v>
      </c>
      <c r="L21" s="50" t="s">
        <v>336</v>
      </c>
      <c r="M21" s="50" t="s">
        <v>411</v>
      </c>
      <c r="N21" s="53"/>
      <c r="O21" s="53">
        <v>500</v>
      </c>
      <c r="P21" s="54" t="s">
        <v>200</v>
      </c>
      <c r="Q21" s="138" t="s">
        <v>410</v>
      </c>
      <c r="R21" s="55">
        <v>95</v>
      </c>
      <c r="S21" s="359"/>
      <c r="T21" s="197" t="str">
        <f>_xlfn.IFNA(VLOOKUP(VALUE(Table30[[#This Row],[TaxCode]]),TVA!E$2:H$627,4,FALSE),"")</f>
        <v>Livrări de bunuri şi prestări de servicii taxabile cu cota 19%</v>
      </c>
      <c r="V21" s="57"/>
    </row>
    <row r="22" spans="1:26" ht="16.5" customHeight="1">
      <c r="A22" s="49" t="s">
        <v>812</v>
      </c>
      <c r="B22" s="49" t="s">
        <v>407</v>
      </c>
      <c r="C22" s="50" t="s">
        <v>26</v>
      </c>
      <c r="D22" s="51">
        <v>106</v>
      </c>
      <c r="E22" s="51">
        <v>7</v>
      </c>
      <c r="F22" s="51">
        <v>2024</v>
      </c>
      <c r="G22" s="52">
        <v>45474</v>
      </c>
      <c r="H22" s="50" t="s">
        <v>409</v>
      </c>
      <c r="I22" s="52">
        <v>45475.57837265046</v>
      </c>
      <c r="J22" s="52">
        <v>45474</v>
      </c>
      <c r="K22" s="50" t="s">
        <v>388</v>
      </c>
      <c r="L22" s="50" t="s">
        <v>387</v>
      </c>
      <c r="M22" s="50" t="s">
        <v>408</v>
      </c>
      <c r="N22" s="53">
        <v>700</v>
      </c>
      <c r="O22" s="53"/>
      <c r="P22" s="311" t="s">
        <v>200</v>
      </c>
      <c r="Q22" s="312" t="s">
        <v>410</v>
      </c>
      <c r="R22" s="55">
        <v>0</v>
      </c>
      <c r="S22" s="359"/>
      <c r="T22" s="197" t="str">
        <f>_xlfn.IFNA(VLOOKUP(VALUE(Table30[[#This Row],[TaxCode]]),TVA!E$2:H$627,4,FALSE),"")</f>
        <v>Livrări de bunuri şi prestări de servicii taxabile cu cota 19%</v>
      </c>
      <c r="V22" s="57"/>
    </row>
    <row r="23" spans="1:26" ht="16.5" customHeight="1">
      <c r="A23" s="49" t="s">
        <v>812</v>
      </c>
      <c r="B23" s="49" t="s">
        <v>407</v>
      </c>
      <c r="C23" s="50" t="s">
        <v>26</v>
      </c>
      <c r="D23" s="51">
        <v>106</v>
      </c>
      <c r="E23" s="51">
        <v>7</v>
      </c>
      <c r="F23" s="51">
        <v>2024</v>
      </c>
      <c r="G23" s="52">
        <v>45474</v>
      </c>
      <c r="H23" s="50" t="s">
        <v>409</v>
      </c>
      <c r="I23" s="52">
        <v>45475.57837265046</v>
      </c>
      <c r="J23" s="52">
        <v>45474</v>
      </c>
      <c r="K23" s="50" t="s">
        <v>336</v>
      </c>
      <c r="L23" s="50" t="s">
        <v>336</v>
      </c>
      <c r="M23" s="50" t="s">
        <v>412</v>
      </c>
      <c r="N23" s="53"/>
      <c r="O23" s="53">
        <v>700</v>
      </c>
      <c r="P23" s="54" t="s">
        <v>200</v>
      </c>
      <c r="Q23" s="138" t="s">
        <v>410</v>
      </c>
      <c r="R23" s="55">
        <v>133</v>
      </c>
      <c r="S23" s="359"/>
      <c r="T23" s="197" t="str">
        <f>_xlfn.IFNA(VLOOKUP(VALUE(Table30[[#This Row],[TaxCode]]),TVA!E$2:H$627,4,FALSE),"")</f>
        <v>Livrări de bunuri şi prestări de servicii taxabile cu cota 19%</v>
      </c>
      <c r="U23" s="80" t="s">
        <v>752</v>
      </c>
      <c r="V23" s="57"/>
    </row>
    <row r="24" spans="1:26" ht="16.5" customHeight="1">
      <c r="A24" s="49" t="s">
        <v>812</v>
      </c>
      <c r="B24" s="49" t="s">
        <v>407</v>
      </c>
      <c r="C24" s="50" t="s">
        <v>26</v>
      </c>
      <c r="D24" s="51">
        <v>106</v>
      </c>
      <c r="E24" s="51">
        <v>7</v>
      </c>
      <c r="F24" s="51">
        <v>2024</v>
      </c>
      <c r="G24" s="52">
        <v>45474</v>
      </c>
      <c r="H24" s="50" t="s">
        <v>409</v>
      </c>
      <c r="I24" s="52">
        <v>45475.57837265046</v>
      </c>
      <c r="J24" s="52">
        <v>45474</v>
      </c>
      <c r="K24" s="50" t="s">
        <v>388</v>
      </c>
      <c r="L24" s="50" t="s">
        <v>387</v>
      </c>
      <c r="M24" s="50" t="s">
        <v>408</v>
      </c>
      <c r="N24" s="53">
        <v>228</v>
      </c>
      <c r="O24" s="53"/>
      <c r="P24" s="311" t="s">
        <v>200</v>
      </c>
      <c r="Q24" s="312" t="s">
        <v>410</v>
      </c>
      <c r="R24" s="55">
        <v>0</v>
      </c>
      <c r="S24" s="359"/>
      <c r="T24" s="197" t="str">
        <f>_xlfn.IFNA(VLOOKUP(VALUE(Table30[[#This Row],[TaxCode]]),TVA!E$2:H$627,4,FALSE),"")</f>
        <v>Livrări de bunuri şi prestări de servicii taxabile cu cota 19%</v>
      </c>
      <c r="U24" s="80" t="s">
        <v>753</v>
      </c>
      <c r="V24" s="57"/>
    </row>
    <row r="25" spans="1:26" ht="16.5" customHeight="1">
      <c r="A25" s="49" t="s">
        <v>812</v>
      </c>
      <c r="B25" s="49" t="s">
        <v>407</v>
      </c>
      <c r="C25" s="50" t="s">
        <v>26</v>
      </c>
      <c r="D25" s="51">
        <v>106</v>
      </c>
      <c r="E25" s="51">
        <v>7</v>
      </c>
      <c r="F25" s="51">
        <v>2024</v>
      </c>
      <c r="G25" s="52">
        <v>45474</v>
      </c>
      <c r="H25" s="50" t="s">
        <v>409</v>
      </c>
      <c r="I25" s="52">
        <v>45475.57837265046</v>
      </c>
      <c r="J25" s="52">
        <v>45474</v>
      </c>
      <c r="K25" s="50" t="s">
        <v>336</v>
      </c>
      <c r="L25" s="50" t="s">
        <v>336</v>
      </c>
      <c r="M25" s="50" t="s">
        <v>405</v>
      </c>
      <c r="N25" s="53"/>
      <c r="O25" s="53">
        <v>228</v>
      </c>
      <c r="P25" s="311" t="s">
        <v>200</v>
      </c>
      <c r="Q25" s="312" t="s">
        <v>410</v>
      </c>
      <c r="R25" s="55">
        <v>0</v>
      </c>
      <c r="S25" s="358"/>
      <c r="T25" s="197" t="str">
        <f>_xlfn.IFNA(VLOOKUP(VALUE(Table30[[#This Row],[TaxCode]]),TVA!E$2:H$627,4,FALSE),"")</f>
        <v>Livrări de bunuri şi prestări de servicii taxabile cu cota 19%</v>
      </c>
      <c r="U25" s="80" t="s">
        <v>754</v>
      </c>
      <c r="V25" s="57"/>
    </row>
    <row r="26" spans="1:26" ht="16.5" customHeight="1">
      <c r="A26" s="49"/>
      <c r="B26" s="49"/>
      <c r="C26" s="50"/>
      <c r="D26" s="51"/>
      <c r="E26" s="51"/>
      <c r="F26" s="51"/>
      <c r="G26" s="52"/>
      <c r="H26" s="50"/>
      <c r="I26" s="52"/>
      <c r="J26" s="52"/>
      <c r="K26" s="50"/>
      <c r="L26" s="50"/>
      <c r="M26" s="50"/>
      <c r="N26" s="53"/>
      <c r="O26" s="53"/>
      <c r="P26" s="54"/>
      <c r="Q26" s="54"/>
      <c r="R26" s="55"/>
      <c r="S26" s="56"/>
      <c r="T26" s="197" t="str">
        <f>_xlfn.IFNA(VLOOKUP(VALUE(Table30[[#This Row],[TaxCode]]),TVA!E$2:H$627,4,FALSE),"")</f>
        <v/>
      </c>
      <c r="U26" s="80" t="s">
        <v>755</v>
      </c>
      <c r="V26" s="57"/>
      <c r="Z26" s="137"/>
    </row>
    <row r="27" spans="1:26" ht="15.6" customHeight="1">
      <c r="A27" s="49" t="s">
        <v>812</v>
      </c>
      <c r="B27" s="49" t="s">
        <v>407</v>
      </c>
      <c r="C27" s="50" t="s">
        <v>26</v>
      </c>
      <c r="D27" s="51">
        <v>107</v>
      </c>
      <c r="E27" s="51">
        <v>7</v>
      </c>
      <c r="F27" s="51">
        <v>2024</v>
      </c>
      <c r="G27" s="52">
        <v>45474</v>
      </c>
      <c r="H27" s="50" t="s">
        <v>644</v>
      </c>
      <c r="I27" s="52">
        <v>45475.57837265046</v>
      </c>
      <c r="J27" s="52">
        <v>45474</v>
      </c>
      <c r="K27" s="50" t="s">
        <v>388</v>
      </c>
      <c r="L27" s="50" t="s">
        <v>387</v>
      </c>
      <c r="M27" s="50" t="s">
        <v>408</v>
      </c>
      <c r="N27" s="53">
        <v>700</v>
      </c>
      <c r="O27" s="53"/>
      <c r="P27" s="311" t="s">
        <v>200</v>
      </c>
      <c r="Q27" s="311" t="s">
        <v>646</v>
      </c>
      <c r="R27" s="55">
        <v>0</v>
      </c>
      <c r="S27" s="357" t="s">
        <v>648</v>
      </c>
      <c r="T27" s="197" t="str">
        <f>_xlfn.IFNA(VLOOKUP(VALUE(Table30[[#This Row],[TaxCode]]),TVA!E$2:H$627,4,FALSE),"")</f>
        <v>Livrări de bunuri şi prestări de servicii taxabile cu cota 9%</v>
      </c>
      <c r="V27" s="57"/>
    </row>
    <row r="28" spans="1:26" ht="16.5" customHeight="1">
      <c r="A28" s="49" t="s">
        <v>812</v>
      </c>
      <c r="B28" s="49" t="s">
        <v>407</v>
      </c>
      <c r="C28" s="50" t="s">
        <v>26</v>
      </c>
      <c r="D28" s="51">
        <v>107</v>
      </c>
      <c r="E28" s="51">
        <v>7</v>
      </c>
      <c r="F28" s="51">
        <v>2024</v>
      </c>
      <c r="G28" s="52">
        <v>45474</v>
      </c>
      <c r="H28" s="50" t="s">
        <v>644</v>
      </c>
      <c r="I28" s="52">
        <v>45475.57837265046</v>
      </c>
      <c r="J28" s="52">
        <v>45474</v>
      </c>
      <c r="K28" s="50" t="s">
        <v>336</v>
      </c>
      <c r="L28" s="50" t="s">
        <v>336</v>
      </c>
      <c r="M28" s="50" t="s">
        <v>412</v>
      </c>
      <c r="N28" s="53"/>
      <c r="O28" s="53">
        <v>700</v>
      </c>
      <c r="P28" s="54" t="s">
        <v>200</v>
      </c>
      <c r="Q28" s="54" t="s">
        <v>646</v>
      </c>
      <c r="R28" s="55">
        <v>63</v>
      </c>
      <c r="S28" s="359"/>
      <c r="T28" s="197" t="str">
        <f>_xlfn.IFNA(VLOOKUP(VALUE(Table30[[#This Row],[TaxCode]]),TVA!E$2:H$627,4,FALSE),"")</f>
        <v>Livrări de bunuri şi prestări de servicii taxabile cu cota 9%</v>
      </c>
      <c r="U28" s="80" t="s">
        <v>767</v>
      </c>
      <c r="V28" s="57"/>
    </row>
    <row r="29" spans="1:26" ht="16.5" customHeight="1">
      <c r="A29" s="49" t="s">
        <v>812</v>
      </c>
      <c r="B29" s="49" t="s">
        <v>407</v>
      </c>
      <c r="C29" s="50" t="s">
        <v>26</v>
      </c>
      <c r="D29" s="51">
        <v>107</v>
      </c>
      <c r="E29" s="51">
        <v>7</v>
      </c>
      <c r="F29" s="51">
        <v>2024</v>
      </c>
      <c r="G29" s="52">
        <v>45474</v>
      </c>
      <c r="H29" s="50" t="s">
        <v>644</v>
      </c>
      <c r="I29" s="52">
        <v>45475.57837265046</v>
      </c>
      <c r="J29" s="52">
        <v>45474</v>
      </c>
      <c r="K29" s="50" t="s">
        <v>388</v>
      </c>
      <c r="L29" s="50" t="s">
        <v>387</v>
      </c>
      <c r="M29" s="50" t="s">
        <v>408</v>
      </c>
      <c r="N29" s="53">
        <v>63</v>
      </c>
      <c r="O29" s="53"/>
      <c r="P29" s="311" t="s">
        <v>200</v>
      </c>
      <c r="Q29" s="311" t="s">
        <v>646</v>
      </c>
      <c r="R29" s="55">
        <v>0</v>
      </c>
      <c r="S29" s="359"/>
      <c r="T29" s="197" t="str">
        <f>_xlfn.IFNA(VLOOKUP(VALUE(Table30[[#This Row],[TaxCode]]),TVA!E$2:H$627,4,FALSE),"")</f>
        <v>Livrări de bunuri şi prestări de servicii taxabile cu cota 9%</v>
      </c>
      <c r="U29" s="80" t="s">
        <v>768</v>
      </c>
      <c r="V29" s="57"/>
    </row>
    <row r="30" spans="1:26" ht="16.5" customHeight="1">
      <c r="A30" s="49" t="s">
        <v>812</v>
      </c>
      <c r="B30" s="49" t="s">
        <v>407</v>
      </c>
      <c r="C30" s="50" t="s">
        <v>26</v>
      </c>
      <c r="D30" s="51">
        <v>107</v>
      </c>
      <c r="E30" s="51">
        <v>7</v>
      </c>
      <c r="F30" s="51">
        <v>2024</v>
      </c>
      <c r="G30" s="52">
        <v>45474</v>
      </c>
      <c r="H30" s="50" t="s">
        <v>644</v>
      </c>
      <c r="I30" s="52">
        <v>45475.57837265046</v>
      </c>
      <c r="J30" s="52">
        <v>45474</v>
      </c>
      <c r="K30" s="50" t="s">
        <v>336</v>
      </c>
      <c r="L30" s="50" t="s">
        <v>336</v>
      </c>
      <c r="M30" s="50" t="s">
        <v>405</v>
      </c>
      <c r="N30" s="53"/>
      <c r="O30" s="53">
        <v>63</v>
      </c>
      <c r="P30" s="311" t="s">
        <v>200</v>
      </c>
      <c r="Q30" s="311" t="s">
        <v>646</v>
      </c>
      <c r="R30" s="136">
        <v>0</v>
      </c>
      <c r="S30" s="358"/>
      <c r="T30" s="197" t="str">
        <f>_xlfn.IFNA(VLOOKUP(VALUE(Table30[[#This Row],[TaxCode]]),TVA!E$2:H$627,4,FALSE),"")</f>
        <v>Livrări de bunuri şi prestări de servicii taxabile cu cota 9%</v>
      </c>
      <c r="U30" s="80" t="s">
        <v>766</v>
      </c>
      <c r="V30" s="57"/>
      <c r="Y30" s="137"/>
    </row>
    <row r="31" spans="1:26" ht="16.5" customHeight="1">
      <c r="A31" s="49"/>
      <c r="B31" s="49"/>
      <c r="C31" s="50"/>
      <c r="D31" s="51"/>
      <c r="E31" s="51"/>
      <c r="F31" s="51"/>
      <c r="G31" s="52"/>
      <c r="H31" s="50"/>
      <c r="I31" s="52"/>
      <c r="J31" s="52"/>
      <c r="K31" s="50"/>
      <c r="L31" s="50"/>
      <c r="M31" s="50"/>
      <c r="N31" s="53"/>
      <c r="O31" s="53"/>
      <c r="P31" s="54"/>
      <c r="Q31" s="54"/>
      <c r="R31" s="55"/>
      <c r="S31" s="56"/>
      <c r="T31" s="197" t="str">
        <f>_xlfn.IFNA(VLOOKUP(VALUE(Table30[[#This Row],[TaxCode]]),TVA!E$2:H$627,4,FALSE),"")</f>
        <v/>
      </c>
      <c r="V31" s="57"/>
    </row>
    <row r="32" spans="1:26" ht="16.5" customHeight="1">
      <c r="A32" s="49" t="s">
        <v>812</v>
      </c>
      <c r="B32" s="49" t="s">
        <v>407</v>
      </c>
      <c r="C32" s="50" t="s">
        <v>26</v>
      </c>
      <c r="D32" s="51">
        <v>108</v>
      </c>
      <c r="E32" s="51">
        <v>7</v>
      </c>
      <c r="F32" s="51">
        <v>2024</v>
      </c>
      <c r="G32" s="52">
        <v>45474</v>
      </c>
      <c r="H32" s="50" t="s">
        <v>645</v>
      </c>
      <c r="I32" s="52">
        <v>45475.57837265046</v>
      </c>
      <c r="J32" s="52">
        <v>45474</v>
      </c>
      <c r="K32" s="50" t="s">
        <v>388</v>
      </c>
      <c r="L32" s="50" t="s">
        <v>387</v>
      </c>
      <c r="M32" s="50" t="s">
        <v>408</v>
      </c>
      <c r="N32" s="53">
        <v>700</v>
      </c>
      <c r="O32" s="53"/>
      <c r="P32" s="311" t="s">
        <v>200</v>
      </c>
      <c r="Q32" s="311" t="s">
        <v>647</v>
      </c>
      <c r="R32" s="55">
        <v>0</v>
      </c>
      <c r="S32" s="357" t="s">
        <v>649</v>
      </c>
      <c r="T32" s="197" t="str">
        <f>_xlfn.IFNA(VLOOKUP(VALUE(Table30[[#This Row],[TaxCode]]),TVA!E$2:H$627,4,FALSE),"")</f>
        <v>Livrări de bunuri şi prestări de servicii taxabile cu cota 5%</v>
      </c>
      <c r="V32" s="57"/>
    </row>
    <row r="33" spans="1:27" ht="16.5" customHeight="1">
      <c r="A33" s="49" t="s">
        <v>812</v>
      </c>
      <c r="B33" s="49" t="s">
        <v>407</v>
      </c>
      <c r="C33" s="50" t="s">
        <v>26</v>
      </c>
      <c r="D33" s="51">
        <v>108</v>
      </c>
      <c r="E33" s="51">
        <v>7</v>
      </c>
      <c r="F33" s="51">
        <v>2024</v>
      </c>
      <c r="G33" s="52">
        <v>45474</v>
      </c>
      <c r="H33" s="50" t="s">
        <v>645</v>
      </c>
      <c r="I33" s="52">
        <v>45475.57837265046</v>
      </c>
      <c r="J33" s="52">
        <v>45474</v>
      </c>
      <c r="K33" s="50" t="s">
        <v>336</v>
      </c>
      <c r="L33" s="50" t="s">
        <v>336</v>
      </c>
      <c r="M33" s="50" t="s">
        <v>412</v>
      </c>
      <c r="N33" s="53"/>
      <c r="O33" s="53">
        <v>700</v>
      </c>
      <c r="P33" s="54" t="s">
        <v>200</v>
      </c>
      <c r="Q33" s="54" t="s">
        <v>647</v>
      </c>
      <c r="R33" s="136">
        <v>35</v>
      </c>
      <c r="S33" s="359"/>
      <c r="T33" s="197" t="str">
        <f>_xlfn.IFNA(VLOOKUP(VALUE(Table30[[#This Row],[TaxCode]]),TVA!E$2:H$627,4,FALSE),"")</f>
        <v>Livrări de bunuri şi prestări de servicii taxabile cu cota 5%</v>
      </c>
      <c r="U33" s="80" t="s">
        <v>756</v>
      </c>
      <c r="V33" s="57"/>
    </row>
    <row r="34" spans="1:27" ht="16.5" customHeight="1">
      <c r="A34" s="49" t="s">
        <v>812</v>
      </c>
      <c r="B34" s="49" t="s">
        <v>407</v>
      </c>
      <c r="C34" s="50" t="s">
        <v>26</v>
      </c>
      <c r="D34" s="51">
        <v>108</v>
      </c>
      <c r="E34" s="51">
        <v>7</v>
      </c>
      <c r="F34" s="51">
        <v>2024</v>
      </c>
      <c r="G34" s="52">
        <v>45474</v>
      </c>
      <c r="H34" s="50" t="s">
        <v>645</v>
      </c>
      <c r="I34" s="52">
        <v>45475.57837265046</v>
      </c>
      <c r="J34" s="52">
        <v>45474</v>
      </c>
      <c r="K34" s="50" t="s">
        <v>388</v>
      </c>
      <c r="L34" s="50" t="s">
        <v>387</v>
      </c>
      <c r="M34" s="50" t="s">
        <v>408</v>
      </c>
      <c r="N34" s="53">
        <v>35</v>
      </c>
      <c r="O34" s="53"/>
      <c r="P34" s="311" t="s">
        <v>200</v>
      </c>
      <c r="Q34" s="311" t="s">
        <v>647</v>
      </c>
      <c r="R34" s="55">
        <v>0</v>
      </c>
      <c r="S34" s="359"/>
      <c r="T34" s="197" t="str">
        <f>_xlfn.IFNA(VLOOKUP(VALUE(Table30[[#This Row],[TaxCode]]),TVA!E$2:H$627,4,FALSE),"")</f>
        <v>Livrări de bunuri şi prestări de servicii taxabile cu cota 5%</v>
      </c>
      <c r="U34" s="80" t="s">
        <v>757</v>
      </c>
      <c r="V34" s="57"/>
    </row>
    <row r="35" spans="1:27" ht="16.5" customHeight="1">
      <c r="A35" s="49" t="s">
        <v>812</v>
      </c>
      <c r="B35" s="49" t="s">
        <v>407</v>
      </c>
      <c r="C35" s="50" t="s">
        <v>26</v>
      </c>
      <c r="D35" s="51">
        <v>108</v>
      </c>
      <c r="E35" s="51">
        <v>7</v>
      </c>
      <c r="F35" s="51">
        <v>2024</v>
      </c>
      <c r="G35" s="52">
        <v>45474</v>
      </c>
      <c r="H35" s="50" t="s">
        <v>645</v>
      </c>
      <c r="I35" s="52">
        <v>45475.57837265046</v>
      </c>
      <c r="J35" s="52">
        <v>45474</v>
      </c>
      <c r="K35" s="50" t="s">
        <v>336</v>
      </c>
      <c r="L35" s="50" t="s">
        <v>336</v>
      </c>
      <c r="M35" s="50" t="s">
        <v>405</v>
      </c>
      <c r="N35" s="53"/>
      <c r="O35" s="53">
        <v>35</v>
      </c>
      <c r="P35" s="311" t="s">
        <v>200</v>
      </c>
      <c r="Q35" s="311" t="s">
        <v>647</v>
      </c>
      <c r="R35" s="55">
        <v>0</v>
      </c>
      <c r="S35" s="358"/>
      <c r="T35" s="197" t="str">
        <f>_xlfn.IFNA(VLOOKUP(VALUE(Table30[[#This Row],[TaxCode]]),TVA!E$2:H$627,4,FALSE),"")</f>
        <v>Livrări de bunuri şi prestări de servicii taxabile cu cota 5%</v>
      </c>
      <c r="U35" s="80" t="s">
        <v>758</v>
      </c>
      <c r="V35" s="137"/>
      <c r="W35" s="137"/>
      <c r="X35" s="137"/>
      <c r="Y35" s="137"/>
    </row>
    <row r="36" spans="1:27" ht="16.5" customHeight="1">
      <c r="A36" s="49"/>
      <c r="B36" s="49"/>
      <c r="C36" s="50"/>
      <c r="D36" s="51"/>
      <c r="E36" s="51"/>
      <c r="F36" s="51"/>
      <c r="G36" s="52"/>
      <c r="H36" s="50"/>
      <c r="I36" s="52"/>
      <c r="J36" s="52"/>
      <c r="K36" s="50"/>
      <c r="L36" s="50"/>
      <c r="M36" s="50"/>
      <c r="N36" s="53"/>
      <c r="O36" s="53"/>
      <c r="P36" s="54"/>
      <c r="Q36" s="54"/>
      <c r="R36" s="55"/>
      <c r="S36" s="56"/>
      <c r="T36" s="197" t="str">
        <f>_xlfn.IFNA(VLOOKUP(VALUE(Table30[[#This Row],[TaxCode]]),TVA!E$2:H$627,4,FALSE),"")</f>
        <v/>
      </c>
      <c r="U36" s="225" t="s">
        <v>759</v>
      </c>
      <c r="V36" s="137"/>
      <c r="W36" s="137"/>
      <c r="X36" s="137"/>
      <c r="Y36" s="137"/>
      <c r="Z36" s="137"/>
      <c r="AA36" s="137"/>
    </row>
    <row r="37" spans="1:27" ht="16.5" customHeight="1">
      <c r="A37" s="49" t="s">
        <v>812</v>
      </c>
      <c r="B37" s="49" t="s">
        <v>407</v>
      </c>
      <c r="C37" s="50" t="s">
        <v>26</v>
      </c>
      <c r="D37" s="51">
        <v>109</v>
      </c>
      <c r="E37" s="51">
        <v>7</v>
      </c>
      <c r="F37" s="51">
        <v>2024</v>
      </c>
      <c r="G37" s="52">
        <v>45481</v>
      </c>
      <c r="H37" s="50" t="s">
        <v>413</v>
      </c>
      <c r="I37" s="52">
        <v>45481.675628240737</v>
      </c>
      <c r="J37" s="52">
        <v>45481</v>
      </c>
      <c r="K37" s="50" t="s">
        <v>388</v>
      </c>
      <c r="L37" s="50" t="s">
        <v>387</v>
      </c>
      <c r="M37" s="50" t="s">
        <v>408</v>
      </c>
      <c r="N37" s="53">
        <v>850000</v>
      </c>
      <c r="O37" s="53"/>
      <c r="P37" s="311" t="s">
        <v>200</v>
      </c>
      <c r="Q37" s="311" t="s">
        <v>414</v>
      </c>
      <c r="R37" s="55">
        <v>0</v>
      </c>
      <c r="S37" s="357" t="s">
        <v>650</v>
      </c>
      <c r="T37" s="197" t="str">
        <f>_xlfn.IFNA(VLOOKUP(VALUE(Table30[[#This Row],[TaxCode]]),TVA!E$2:H$627,4,FALSE),"")</f>
        <v>Livrari de bunuri si prestari de servicii supuse masurilor de simplificare (taxare inversa)</v>
      </c>
      <c r="U37" s="225" t="s">
        <v>760</v>
      </c>
      <c r="V37" s="137"/>
      <c r="W37" s="137"/>
      <c r="X37" s="137"/>
      <c r="Y37" s="137"/>
      <c r="Z37" s="137"/>
      <c r="AA37" s="137"/>
    </row>
    <row r="38" spans="1:27" ht="16.5" customHeight="1">
      <c r="A38" s="49" t="s">
        <v>812</v>
      </c>
      <c r="B38" s="49" t="s">
        <v>407</v>
      </c>
      <c r="C38" s="50" t="s">
        <v>26</v>
      </c>
      <c r="D38" s="51">
        <v>109</v>
      </c>
      <c r="E38" s="51">
        <v>7</v>
      </c>
      <c r="F38" s="51">
        <v>2024</v>
      </c>
      <c r="G38" s="52">
        <v>45481</v>
      </c>
      <c r="H38" s="50" t="s">
        <v>413</v>
      </c>
      <c r="I38" s="52">
        <v>45481.675628240737</v>
      </c>
      <c r="J38" s="52">
        <v>45481</v>
      </c>
      <c r="K38" s="50" t="s">
        <v>336</v>
      </c>
      <c r="L38" s="50" t="s">
        <v>336</v>
      </c>
      <c r="M38" s="50" t="s">
        <v>415</v>
      </c>
      <c r="N38" s="53"/>
      <c r="O38" s="53">
        <v>850000</v>
      </c>
      <c r="P38" s="54" t="s">
        <v>200</v>
      </c>
      <c r="Q38" s="54" t="s">
        <v>414</v>
      </c>
      <c r="R38" s="55">
        <v>0</v>
      </c>
      <c r="S38" s="358"/>
      <c r="T38" s="197" t="str">
        <f>_xlfn.IFNA(VLOOKUP(VALUE(Table30[[#This Row],[TaxCode]]),TVA!E$2:H$627,4,FALSE),"")</f>
        <v>Livrari de bunuri si prestari de servicii supuse masurilor de simplificare (taxare inversa)</v>
      </c>
      <c r="U38" s="225" t="s">
        <v>761</v>
      </c>
      <c r="V38" s="137"/>
      <c r="W38" s="137"/>
      <c r="X38" s="137"/>
      <c r="Y38" s="137"/>
      <c r="Z38" s="137"/>
      <c r="AA38" s="137"/>
    </row>
    <row r="39" spans="1:27" ht="16.5" customHeight="1">
      <c r="A39" s="49"/>
      <c r="B39" s="49"/>
      <c r="C39" s="50"/>
      <c r="D39" s="51"/>
      <c r="E39" s="51"/>
      <c r="F39" s="51"/>
      <c r="G39" s="52"/>
      <c r="H39" s="50"/>
      <c r="I39" s="52"/>
      <c r="J39" s="52"/>
      <c r="K39" s="50"/>
      <c r="L39" s="50"/>
      <c r="M39" s="50"/>
      <c r="N39" s="53"/>
      <c r="O39" s="53"/>
      <c r="P39" s="54"/>
      <c r="Q39" s="54"/>
      <c r="R39" s="55"/>
      <c r="S39" s="56"/>
      <c r="T39" s="197" t="str">
        <f>_xlfn.IFNA(VLOOKUP(VALUE(Table30[[#This Row],[TaxCode]]),TVA!E$2:H$627,4,FALSE),"")</f>
        <v/>
      </c>
      <c r="V39" s="57"/>
    </row>
    <row r="40" spans="1:27" ht="16.5" customHeight="1">
      <c r="A40" s="49" t="s">
        <v>812</v>
      </c>
      <c r="B40" s="49" t="s">
        <v>407</v>
      </c>
      <c r="C40" s="50" t="s">
        <v>26</v>
      </c>
      <c r="D40" s="51">
        <v>110</v>
      </c>
      <c r="E40" s="51">
        <v>7</v>
      </c>
      <c r="F40" s="51">
        <v>2024</v>
      </c>
      <c r="G40" s="52">
        <v>45481</v>
      </c>
      <c r="H40" s="50" t="s">
        <v>651</v>
      </c>
      <c r="I40" s="52">
        <v>45481.675628240737</v>
      </c>
      <c r="J40" s="52">
        <v>45481</v>
      </c>
      <c r="K40" s="50" t="s">
        <v>633</v>
      </c>
      <c r="L40" s="50" t="s">
        <v>387</v>
      </c>
      <c r="M40" s="50" t="s">
        <v>408</v>
      </c>
      <c r="N40" s="53">
        <v>850000</v>
      </c>
      <c r="O40" s="53"/>
      <c r="P40" s="311" t="s">
        <v>200</v>
      </c>
      <c r="Q40" s="311" t="s">
        <v>653</v>
      </c>
      <c r="R40" s="55">
        <v>0</v>
      </c>
      <c r="S40" s="357" t="s">
        <v>654</v>
      </c>
      <c r="T40" s="197" t="str">
        <f>_xlfn.IFNA(VLOOKUP(VALUE(Table30[[#This Row],[TaxCode]]),TVA!E$2:H$627,4,FALSE),"")</f>
        <v>Livrari de bunuri scutite cu drept de deducere cf Art. 294 alin (1) lit a) si b) din Codul Fiscal  (Exporturi)</v>
      </c>
      <c r="U40" s="80" t="s">
        <v>881</v>
      </c>
      <c r="V40" s="57"/>
      <c r="X40" s="137"/>
      <c r="Y40" s="137"/>
      <c r="Z40" s="137"/>
    </row>
    <row r="41" spans="1:27" ht="16.5" customHeight="1">
      <c r="A41" s="49" t="s">
        <v>812</v>
      </c>
      <c r="B41" s="49" t="s">
        <v>407</v>
      </c>
      <c r="C41" s="50" t="s">
        <v>26</v>
      </c>
      <c r="D41" s="51">
        <v>110</v>
      </c>
      <c r="E41" s="51">
        <v>7</v>
      </c>
      <c r="F41" s="51">
        <v>2024</v>
      </c>
      <c r="G41" s="52">
        <v>45481</v>
      </c>
      <c r="H41" s="50" t="s">
        <v>651</v>
      </c>
      <c r="I41" s="52">
        <v>45481.675628240737</v>
      </c>
      <c r="J41" s="52">
        <v>45481</v>
      </c>
      <c r="K41" s="50" t="s">
        <v>336</v>
      </c>
      <c r="L41" s="50" t="s">
        <v>336</v>
      </c>
      <c r="M41" s="50" t="s">
        <v>652</v>
      </c>
      <c r="N41" s="53"/>
      <c r="O41" s="53">
        <v>850000</v>
      </c>
      <c r="P41" s="54" t="s">
        <v>200</v>
      </c>
      <c r="Q41" s="54" t="s">
        <v>653</v>
      </c>
      <c r="R41" s="55">
        <v>0</v>
      </c>
      <c r="S41" s="358"/>
      <c r="T41" s="197" t="str">
        <f>_xlfn.IFNA(VLOOKUP(VALUE(Table30[[#This Row],[TaxCode]]),TVA!E$2:H$627,4,FALSE),"")</f>
        <v>Livrari de bunuri scutite cu drept de deducere cf Art. 294 alin (1) lit a) si b) din Codul Fiscal  (Exporturi)</v>
      </c>
      <c r="U41" s="80" t="s">
        <v>882</v>
      </c>
      <c r="V41" s="57"/>
    </row>
    <row r="42" spans="1:27" ht="16.5" customHeight="1">
      <c r="A42" s="49"/>
      <c r="B42" s="49"/>
      <c r="C42" s="50"/>
      <c r="D42" s="51"/>
      <c r="E42" s="51"/>
      <c r="F42" s="51"/>
      <c r="G42" s="52"/>
      <c r="H42" s="50"/>
      <c r="I42" s="52"/>
      <c r="J42" s="52"/>
      <c r="K42" s="50"/>
      <c r="L42" s="50"/>
      <c r="M42" s="50"/>
      <c r="N42" s="53"/>
      <c r="O42" s="53"/>
      <c r="P42" s="54"/>
      <c r="Q42" s="54"/>
      <c r="R42" s="55"/>
      <c r="S42" s="56"/>
      <c r="T42" s="197" t="str">
        <f>_xlfn.IFNA(VLOOKUP(VALUE(Table30[[#This Row],[TaxCode]]),TVA!E$2:H$627,4,FALSE),"")</f>
        <v/>
      </c>
      <c r="U42" s="80" t="s">
        <v>883</v>
      </c>
      <c r="V42" s="57"/>
    </row>
    <row r="43" spans="1:27" ht="16.5" customHeight="1">
      <c r="A43" s="49" t="s">
        <v>812</v>
      </c>
      <c r="B43" s="49" t="s">
        <v>407</v>
      </c>
      <c r="C43" s="50" t="s">
        <v>26</v>
      </c>
      <c r="D43" s="51">
        <v>111</v>
      </c>
      <c r="E43" s="51">
        <v>7</v>
      </c>
      <c r="F43" s="51">
        <v>2024</v>
      </c>
      <c r="G43" s="52">
        <v>45481</v>
      </c>
      <c r="H43" s="50" t="s">
        <v>655</v>
      </c>
      <c r="I43" s="52">
        <v>45481.675628240737</v>
      </c>
      <c r="J43" s="52">
        <v>45481</v>
      </c>
      <c r="K43" s="50" t="s">
        <v>388</v>
      </c>
      <c r="L43" s="50" t="s">
        <v>387</v>
      </c>
      <c r="M43" s="50" t="s">
        <v>408</v>
      </c>
      <c r="N43" s="53">
        <v>850000</v>
      </c>
      <c r="O43" s="53"/>
      <c r="P43" s="311" t="s">
        <v>200</v>
      </c>
      <c r="Q43" s="311" t="s">
        <v>656</v>
      </c>
      <c r="R43" s="55">
        <v>0</v>
      </c>
      <c r="S43" s="357" t="s">
        <v>657</v>
      </c>
      <c r="T43" s="197" t="str">
        <f>_xlfn.IFNA(VLOOKUP(VALUE(Table30[[#This Row],[TaxCode]]),TVA!E$2:H$627,4,FALSE),"")</f>
        <v>Livrări de bunuri și prestări de servicii scutite fără drept de deducere</v>
      </c>
      <c r="U43" s="80" t="s">
        <v>884</v>
      </c>
      <c r="V43" s="57"/>
    </row>
    <row r="44" spans="1:27" ht="16.5" customHeight="1">
      <c r="A44" s="49" t="s">
        <v>812</v>
      </c>
      <c r="B44" s="49" t="s">
        <v>407</v>
      </c>
      <c r="C44" s="50" t="s">
        <v>26</v>
      </c>
      <c r="D44" s="51">
        <v>111</v>
      </c>
      <c r="E44" s="51">
        <v>7</v>
      </c>
      <c r="F44" s="51">
        <v>2024</v>
      </c>
      <c r="G44" s="52">
        <v>45481</v>
      </c>
      <c r="H44" s="50" t="s">
        <v>655</v>
      </c>
      <c r="I44" s="52">
        <v>45481.675628240737</v>
      </c>
      <c r="J44" s="52">
        <v>45481</v>
      </c>
      <c r="K44" s="50" t="s">
        <v>336</v>
      </c>
      <c r="L44" s="50" t="s">
        <v>336</v>
      </c>
      <c r="M44" s="50" t="s">
        <v>411</v>
      </c>
      <c r="N44" s="53"/>
      <c r="O44" s="53">
        <v>850000</v>
      </c>
      <c r="P44" s="54" t="s">
        <v>200</v>
      </c>
      <c r="Q44" s="54" t="s">
        <v>656</v>
      </c>
      <c r="R44" s="55">
        <v>0</v>
      </c>
      <c r="S44" s="358"/>
      <c r="T44" s="197" t="str">
        <f>_xlfn.IFNA(VLOOKUP(VALUE(Table30[[#This Row],[TaxCode]]),TVA!E$2:H$627,4,FALSE),"")</f>
        <v>Livrări de bunuri și prestări de servicii scutite fără drept de deducere</v>
      </c>
      <c r="V44" s="57"/>
    </row>
    <row r="45" spans="1:27" ht="16.5" customHeight="1">
      <c r="A45" s="49"/>
      <c r="B45" s="49"/>
      <c r="C45" s="50"/>
      <c r="D45" s="51"/>
      <c r="E45" s="51"/>
      <c r="F45" s="51"/>
      <c r="G45" s="52"/>
      <c r="H45" s="50"/>
      <c r="I45" s="52"/>
      <c r="J45" s="52"/>
      <c r="K45" s="50"/>
      <c r="L45" s="50"/>
      <c r="M45" s="50"/>
      <c r="N45" s="53"/>
      <c r="O45" s="53"/>
      <c r="P45" s="54"/>
      <c r="Q45" s="54"/>
      <c r="R45" s="55"/>
      <c r="S45" s="56"/>
      <c r="T45" s="197" t="str">
        <f>_xlfn.IFNA(VLOOKUP(VALUE(Table30[[#This Row],[TaxCode]]),TVA!E$2:H$627,4,FALSE),"")</f>
        <v/>
      </c>
      <c r="V45" s="57"/>
    </row>
    <row r="46" spans="1:27" ht="16.5" customHeight="1">
      <c r="A46" s="49" t="s">
        <v>812</v>
      </c>
      <c r="B46" s="49" t="s">
        <v>407</v>
      </c>
      <c r="C46" s="50" t="s">
        <v>26</v>
      </c>
      <c r="D46" s="51">
        <v>112</v>
      </c>
      <c r="E46" s="51">
        <v>7</v>
      </c>
      <c r="F46" s="51">
        <v>2024</v>
      </c>
      <c r="G46" s="52">
        <v>45481</v>
      </c>
      <c r="H46" s="50" t="s">
        <v>659</v>
      </c>
      <c r="I46" s="52">
        <v>45481.675628240737</v>
      </c>
      <c r="J46" s="52">
        <v>45481</v>
      </c>
      <c r="K46" s="50" t="s">
        <v>388</v>
      </c>
      <c r="L46" s="50" t="s">
        <v>387</v>
      </c>
      <c r="M46" s="50" t="s">
        <v>408</v>
      </c>
      <c r="N46" s="53">
        <v>150</v>
      </c>
      <c r="O46" s="53"/>
      <c r="P46" s="311" t="s">
        <v>200</v>
      </c>
      <c r="Q46" s="311" t="s">
        <v>660</v>
      </c>
      <c r="R46" s="55">
        <v>0</v>
      </c>
      <c r="S46" s="357" t="s">
        <v>20</v>
      </c>
      <c r="T46" s="197" t="str">
        <f>_xlfn.IFNA(VLOOKUP(VALUE(Table30[[#This Row],[TaxCode]]),TVA!E$2:H$627,4,FALSE),"")</f>
        <v>Operatiuni care nu intra in sfera de aplicare a TVA</v>
      </c>
      <c r="V46" s="57"/>
    </row>
    <row r="47" spans="1:27" ht="16.5" customHeight="1">
      <c r="A47" s="49" t="s">
        <v>812</v>
      </c>
      <c r="B47" s="49" t="s">
        <v>407</v>
      </c>
      <c r="C47" s="50" t="s">
        <v>26</v>
      </c>
      <c r="D47" s="51">
        <v>112</v>
      </c>
      <c r="E47" s="51">
        <v>7</v>
      </c>
      <c r="F47" s="51">
        <v>2024</v>
      </c>
      <c r="G47" s="52">
        <v>45481</v>
      </c>
      <c r="H47" s="50" t="s">
        <v>659</v>
      </c>
      <c r="I47" s="52">
        <v>45481.675628240737</v>
      </c>
      <c r="J47" s="52">
        <v>45481</v>
      </c>
      <c r="K47" s="50" t="s">
        <v>336</v>
      </c>
      <c r="L47" s="50" t="s">
        <v>336</v>
      </c>
      <c r="M47" s="50" t="s">
        <v>658</v>
      </c>
      <c r="N47" s="53"/>
      <c r="O47" s="53">
        <v>150</v>
      </c>
      <c r="P47" s="313" t="s">
        <v>200</v>
      </c>
      <c r="Q47" s="313" t="s">
        <v>660</v>
      </c>
      <c r="R47" s="55">
        <v>0</v>
      </c>
      <c r="S47" s="358"/>
      <c r="T47" s="197" t="str">
        <f>_xlfn.IFNA(VLOOKUP(VALUE(Table30[[#This Row],[TaxCode]]),TVA!E$2:H$627,4,FALSE),"")</f>
        <v>Operatiuni care nu intra in sfera de aplicare a TVA</v>
      </c>
      <c r="V47" s="57"/>
    </row>
    <row r="48" spans="1:27" ht="16.5" customHeight="1">
      <c r="A48" s="49"/>
      <c r="B48" s="49"/>
      <c r="C48" s="50"/>
      <c r="D48" s="51"/>
      <c r="E48" s="51"/>
      <c r="F48" s="51"/>
      <c r="G48" s="52"/>
      <c r="H48" s="50"/>
      <c r="I48" s="52"/>
      <c r="J48" s="52"/>
      <c r="K48" s="50"/>
      <c r="L48" s="50"/>
      <c r="M48" s="50"/>
      <c r="N48" s="53"/>
      <c r="O48" s="53"/>
      <c r="P48" s="54"/>
      <c r="Q48" s="54"/>
      <c r="R48" s="55"/>
      <c r="S48" s="56"/>
      <c r="T48" s="197" t="str">
        <f>_xlfn.IFNA(VLOOKUP(VALUE(Table30[[#This Row],[TaxCode]]),TVA!E$2:H$627,4,FALSE),"")</f>
        <v/>
      </c>
      <c r="V48" s="57"/>
    </row>
    <row r="49" spans="1:22" ht="16.5" customHeight="1">
      <c r="A49" s="49" t="s">
        <v>812</v>
      </c>
      <c r="B49" s="49" t="s">
        <v>407</v>
      </c>
      <c r="C49" s="50" t="s">
        <v>26</v>
      </c>
      <c r="D49" s="51">
        <v>113</v>
      </c>
      <c r="E49" s="51">
        <v>7</v>
      </c>
      <c r="F49" s="51">
        <v>2024</v>
      </c>
      <c r="G49" s="52">
        <v>45474</v>
      </c>
      <c r="H49" s="50" t="s">
        <v>690</v>
      </c>
      <c r="I49" s="52">
        <v>45475.57837265046</v>
      </c>
      <c r="J49" s="52">
        <v>45474</v>
      </c>
      <c r="K49" s="50" t="s">
        <v>388</v>
      </c>
      <c r="L49" s="50" t="s">
        <v>387</v>
      </c>
      <c r="M49" s="50" t="s">
        <v>408</v>
      </c>
      <c r="N49" s="53">
        <v>700</v>
      </c>
      <c r="O49" s="53"/>
      <c r="P49" s="311" t="s">
        <v>200</v>
      </c>
      <c r="Q49" s="311" t="s">
        <v>691</v>
      </c>
      <c r="R49" s="55">
        <v>0</v>
      </c>
      <c r="S49" s="357" t="s">
        <v>692</v>
      </c>
      <c r="T49" s="197" t="str">
        <f>_xlfn.IFNA(VLOOKUP(VALUE(Table30[[#This Row],[TaxCode]]),TVA!E$2:H$627,4,FALSE),"")</f>
        <v>Livrări/ prestări de către furnizorii care aplică TVA la încasare 19%</v>
      </c>
      <c r="V49" s="57"/>
    </row>
    <row r="50" spans="1:22" ht="16.5" customHeight="1">
      <c r="A50" s="49" t="s">
        <v>812</v>
      </c>
      <c r="B50" s="49" t="s">
        <v>407</v>
      </c>
      <c r="C50" s="50" t="s">
        <v>26</v>
      </c>
      <c r="D50" s="51">
        <v>113</v>
      </c>
      <c r="E50" s="51">
        <v>7</v>
      </c>
      <c r="F50" s="51">
        <v>2024</v>
      </c>
      <c r="G50" s="52">
        <v>45474</v>
      </c>
      <c r="H50" s="50" t="s">
        <v>690</v>
      </c>
      <c r="I50" s="52">
        <v>45475.57837265046</v>
      </c>
      <c r="J50" s="52">
        <v>45474</v>
      </c>
      <c r="K50" s="50" t="s">
        <v>336</v>
      </c>
      <c r="L50" s="50" t="s">
        <v>336</v>
      </c>
      <c r="M50" s="50" t="s">
        <v>412</v>
      </c>
      <c r="N50" s="53"/>
      <c r="O50" s="53">
        <v>700</v>
      </c>
      <c r="P50" s="54" t="s">
        <v>200</v>
      </c>
      <c r="Q50" s="54" t="s">
        <v>691</v>
      </c>
      <c r="R50" s="55">
        <v>63</v>
      </c>
      <c r="S50" s="359"/>
      <c r="T50" s="197" t="str">
        <f>_xlfn.IFNA(VLOOKUP(VALUE(Table30[[#This Row],[TaxCode]]),TVA!E$2:H$627,4,FALSE),"")</f>
        <v>Livrări/ prestări de către furnizorii care aplică TVA la încasare 19%</v>
      </c>
      <c r="V50" s="57"/>
    </row>
    <row r="51" spans="1:22" ht="16.5" customHeight="1">
      <c r="A51" s="49" t="s">
        <v>812</v>
      </c>
      <c r="B51" s="49" t="s">
        <v>407</v>
      </c>
      <c r="C51" s="50" t="s">
        <v>26</v>
      </c>
      <c r="D51" s="51">
        <v>113</v>
      </c>
      <c r="E51" s="51">
        <v>7</v>
      </c>
      <c r="F51" s="51">
        <v>2024</v>
      </c>
      <c r="G51" s="52">
        <v>45474</v>
      </c>
      <c r="H51" s="50" t="s">
        <v>690</v>
      </c>
      <c r="I51" s="52">
        <v>45475.57837265046</v>
      </c>
      <c r="J51" s="52">
        <v>45474</v>
      </c>
      <c r="K51" s="50" t="s">
        <v>388</v>
      </c>
      <c r="L51" s="50" t="s">
        <v>387</v>
      </c>
      <c r="M51" s="50" t="s">
        <v>408</v>
      </c>
      <c r="N51" s="53">
        <v>63</v>
      </c>
      <c r="O51" s="53"/>
      <c r="P51" s="311" t="s">
        <v>200</v>
      </c>
      <c r="Q51" s="311" t="s">
        <v>691</v>
      </c>
      <c r="R51" s="55">
        <v>0</v>
      </c>
      <c r="S51" s="359"/>
      <c r="T51" s="197" t="str">
        <f>_xlfn.IFNA(VLOOKUP(VALUE(Table30[[#This Row],[TaxCode]]),TVA!E$2:H$627,4,FALSE),"")</f>
        <v>Livrări/ prestări de către furnizorii care aplică TVA la încasare 19%</v>
      </c>
      <c r="V51" s="57"/>
    </row>
    <row r="52" spans="1:22" ht="16.5" customHeight="1">
      <c r="A52" s="49" t="s">
        <v>812</v>
      </c>
      <c r="B52" s="49" t="s">
        <v>407</v>
      </c>
      <c r="C52" s="50" t="s">
        <v>26</v>
      </c>
      <c r="D52" s="51">
        <v>113</v>
      </c>
      <c r="E52" s="51">
        <v>7</v>
      </c>
      <c r="F52" s="51">
        <v>2024</v>
      </c>
      <c r="G52" s="52">
        <v>45474</v>
      </c>
      <c r="H52" s="50" t="s">
        <v>690</v>
      </c>
      <c r="I52" s="52">
        <v>45475.57837265046</v>
      </c>
      <c r="J52" s="52">
        <v>45474</v>
      </c>
      <c r="K52" s="50" t="s">
        <v>336</v>
      </c>
      <c r="L52" s="50" t="s">
        <v>336</v>
      </c>
      <c r="M52" s="50" t="s">
        <v>398</v>
      </c>
      <c r="N52" s="53"/>
      <c r="O52" s="53">
        <v>63</v>
      </c>
      <c r="P52" s="311" t="s">
        <v>200</v>
      </c>
      <c r="Q52" s="311" t="s">
        <v>691</v>
      </c>
      <c r="R52" s="55">
        <v>0</v>
      </c>
      <c r="S52" s="358"/>
      <c r="T52" s="197" t="str">
        <f>_xlfn.IFNA(VLOOKUP(VALUE(Table30[[#This Row],[TaxCode]]),TVA!E$2:H$627,4,FALSE),"")</f>
        <v>Livrări/ prestări de către furnizorii care aplică TVA la încasare 19%</v>
      </c>
      <c r="V52" s="57"/>
    </row>
    <row r="53" spans="1:22" ht="16.5" customHeight="1">
      <c r="A53" s="49"/>
      <c r="B53" s="49"/>
      <c r="C53" s="50"/>
      <c r="D53" s="51"/>
      <c r="E53" s="51"/>
      <c r="F53" s="51"/>
      <c r="G53" s="52"/>
      <c r="H53" s="50"/>
      <c r="I53" s="52"/>
      <c r="J53" s="52"/>
      <c r="K53" s="50"/>
      <c r="L53" s="50"/>
      <c r="M53" s="50"/>
      <c r="N53" s="53"/>
      <c r="O53" s="53"/>
      <c r="P53" s="54"/>
      <c r="Q53" s="54"/>
      <c r="R53" s="55"/>
      <c r="S53" s="61"/>
      <c r="T53" s="197" t="str">
        <f>_xlfn.IFNA(VLOOKUP(VALUE(Table30[[#This Row],[TaxCode]]),TVA!E$2:H$627,4,FALSE),"")</f>
        <v/>
      </c>
      <c r="V53" s="57"/>
    </row>
    <row r="54" spans="1:22" ht="16.5" customHeight="1">
      <c r="A54" s="49" t="s">
        <v>813</v>
      </c>
      <c r="B54" s="49" t="s">
        <v>402</v>
      </c>
      <c r="C54" s="50" t="s">
        <v>384</v>
      </c>
      <c r="D54" s="51">
        <v>114</v>
      </c>
      <c r="E54" s="51">
        <v>7</v>
      </c>
      <c r="F54" s="51">
        <v>2024</v>
      </c>
      <c r="G54" s="52">
        <v>45504</v>
      </c>
      <c r="H54" s="50" t="s">
        <v>917</v>
      </c>
      <c r="I54" s="52">
        <v>45518.550218020835</v>
      </c>
      <c r="J54" s="52">
        <v>45504</v>
      </c>
      <c r="K54" s="50" t="s">
        <v>336</v>
      </c>
      <c r="L54" s="50" t="s">
        <v>336</v>
      </c>
      <c r="M54" s="50" t="s">
        <v>390</v>
      </c>
      <c r="N54" s="53">
        <v>10000</v>
      </c>
      <c r="O54" s="53"/>
      <c r="P54" s="54" t="s">
        <v>200</v>
      </c>
      <c r="Q54" s="54" t="s">
        <v>231</v>
      </c>
      <c r="R54" s="55">
        <v>1900</v>
      </c>
      <c r="S54" s="357" t="s">
        <v>662</v>
      </c>
      <c r="T54" s="197" t="str">
        <f>_xlfn.IFNA(VLOOKUP(VALUE(Table30[[#This Row],[TaxCode]]),TVA!E$2:H$627,4,FALSE),"")</f>
        <v>Achiziţii intracomunitara de bunuri de la un furnizor înregistrat în scopuri de TVA în statul membru din care a avut loc livrarea intracomunitară 19%</v>
      </c>
      <c r="V54" s="57"/>
    </row>
    <row r="55" spans="1:22" ht="16.5" customHeight="1">
      <c r="A55" s="49" t="s">
        <v>813</v>
      </c>
      <c r="B55" s="49" t="s">
        <v>402</v>
      </c>
      <c r="C55" s="50" t="s">
        <v>384</v>
      </c>
      <c r="D55" s="51">
        <v>114</v>
      </c>
      <c r="E55" s="51">
        <v>7</v>
      </c>
      <c r="F55" s="51">
        <v>2024</v>
      </c>
      <c r="G55" s="52">
        <v>45504</v>
      </c>
      <c r="H55" s="50" t="s">
        <v>917</v>
      </c>
      <c r="I55" s="52">
        <v>45518.550218020835</v>
      </c>
      <c r="J55" s="52">
        <v>45504</v>
      </c>
      <c r="K55" s="50" t="s">
        <v>387</v>
      </c>
      <c r="L55" s="50" t="s">
        <v>406</v>
      </c>
      <c r="M55" s="50" t="s">
        <v>391</v>
      </c>
      <c r="N55" s="53"/>
      <c r="O55" s="53">
        <v>10000</v>
      </c>
      <c r="P55" s="311" t="s">
        <v>200</v>
      </c>
      <c r="Q55" s="311" t="s">
        <v>231</v>
      </c>
      <c r="R55" s="55">
        <v>0</v>
      </c>
      <c r="S55" s="359"/>
      <c r="T55" s="197" t="str">
        <f>_xlfn.IFNA(VLOOKUP(VALUE(Table30[[#This Row],[TaxCode]]),TVA!E$2:H$627,4,FALSE),"")</f>
        <v>Achiziţii intracomunitara de bunuri de la un furnizor înregistrat în scopuri de TVA în statul membru din care a avut loc livrarea intracomunitară 19%</v>
      </c>
      <c r="V55" s="57"/>
    </row>
    <row r="56" spans="1:22" ht="16.5" customHeight="1">
      <c r="A56" s="49" t="s">
        <v>813</v>
      </c>
      <c r="B56" s="49" t="s">
        <v>402</v>
      </c>
      <c r="C56" s="50" t="s">
        <v>384</v>
      </c>
      <c r="D56" s="51">
        <v>114</v>
      </c>
      <c r="E56" s="51">
        <v>7</v>
      </c>
      <c r="F56" s="51">
        <v>2024</v>
      </c>
      <c r="G56" s="52">
        <v>45504</v>
      </c>
      <c r="H56" s="50" t="s">
        <v>917</v>
      </c>
      <c r="I56" s="52">
        <v>45518.550218020835</v>
      </c>
      <c r="J56" s="52">
        <v>45504</v>
      </c>
      <c r="K56" s="50" t="s">
        <v>336</v>
      </c>
      <c r="L56" s="50" t="s">
        <v>336</v>
      </c>
      <c r="M56" s="50" t="s">
        <v>392</v>
      </c>
      <c r="N56" s="53">
        <v>1900</v>
      </c>
      <c r="O56" s="53"/>
      <c r="P56" s="311" t="s">
        <v>200</v>
      </c>
      <c r="Q56" s="311" t="s">
        <v>231</v>
      </c>
      <c r="R56" s="55">
        <v>0</v>
      </c>
      <c r="S56" s="359"/>
      <c r="T56" s="197" t="str">
        <f>_xlfn.IFNA(VLOOKUP(VALUE(Table30[[#This Row],[TaxCode]]),TVA!E$2:H$627,4,FALSE),"")</f>
        <v>Achiziţii intracomunitara de bunuri de la un furnizor înregistrat în scopuri de TVA în statul membru din care a avut loc livrarea intracomunitară 19%</v>
      </c>
      <c r="V56" s="57"/>
    </row>
    <row r="57" spans="1:22" ht="16.5" customHeight="1">
      <c r="A57" s="49" t="s">
        <v>813</v>
      </c>
      <c r="B57" s="49" t="s">
        <v>402</v>
      </c>
      <c r="C57" s="50" t="s">
        <v>384</v>
      </c>
      <c r="D57" s="51">
        <v>114</v>
      </c>
      <c r="E57" s="51">
        <v>7</v>
      </c>
      <c r="F57" s="51">
        <v>2024</v>
      </c>
      <c r="G57" s="52">
        <v>45504</v>
      </c>
      <c r="H57" s="50" t="s">
        <v>917</v>
      </c>
      <c r="I57" s="52">
        <v>45518.550218020835</v>
      </c>
      <c r="J57" s="52">
        <v>45504</v>
      </c>
      <c r="K57" s="50" t="s">
        <v>336</v>
      </c>
      <c r="L57" s="50" t="s">
        <v>336</v>
      </c>
      <c r="M57" s="50" t="s">
        <v>405</v>
      </c>
      <c r="N57" s="53"/>
      <c r="O57" s="53">
        <v>1900</v>
      </c>
      <c r="P57" s="311" t="s">
        <v>200</v>
      </c>
      <c r="Q57" s="311" t="s">
        <v>231</v>
      </c>
      <c r="R57" s="55">
        <v>0</v>
      </c>
      <c r="S57" s="358"/>
      <c r="T57" s="197" t="str">
        <f>_xlfn.IFNA(VLOOKUP(VALUE(Table30[[#This Row],[TaxCode]]),TVA!E$2:H$627,4,FALSE),"")</f>
        <v>Achiziţii intracomunitara de bunuri de la un furnizor înregistrat în scopuri de TVA în statul membru din care a avut loc livrarea intracomunitară 19%</v>
      </c>
      <c r="V57" s="57"/>
    </row>
    <row r="58" spans="1:22" ht="16.5" customHeight="1">
      <c r="A58" s="49"/>
      <c r="B58" s="49"/>
      <c r="C58" s="50"/>
      <c r="D58" s="51"/>
      <c r="E58" s="51"/>
      <c r="F58" s="51"/>
      <c r="G58" s="52"/>
      <c r="H58" s="50"/>
      <c r="I58" s="52"/>
      <c r="J58" s="52"/>
      <c r="K58" s="50"/>
      <c r="L58" s="50"/>
      <c r="M58" s="50"/>
      <c r="N58" s="53"/>
      <c r="O58" s="53"/>
      <c r="P58" s="54"/>
      <c r="Q58" s="54"/>
      <c r="R58" s="55"/>
      <c r="S58" s="56"/>
      <c r="T58" s="197" t="str">
        <f>_xlfn.IFNA(VLOOKUP(VALUE(Table30[[#This Row],[TaxCode]]),TVA!E$2:H$627,4,FALSE),"")</f>
        <v/>
      </c>
      <c r="V58" s="57"/>
    </row>
    <row r="59" spans="1:22" ht="16.5" customHeight="1">
      <c r="A59" s="49" t="s">
        <v>813</v>
      </c>
      <c r="B59" s="49" t="s">
        <v>402</v>
      </c>
      <c r="C59" s="50" t="s">
        <v>384</v>
      </c>
      <c r="D59" s="51">
        <v>115</v>
      </c>
      <c r="E59" s="51">
        <v>7</v>
      </c>
      <c r="F59" s="51">
        <v>2024</v>
      </c>
      <c r="G59" s="59">
        <v>45473</v>
      </c>
      <c r="H59" s="50" t="s">
        <v>918</v>
      </c>
      <c r="I59" s="52">
        <v>45500</v>
      </c>
      <c r="J59" s="52">
        <v>45474</v>
      </c>
      <c r="K59" s="50" t="s">
        <v>336</v>
      </c>
      <c r="L59" s="50" t="s">
        <v>336</v>
      </c>
      <c r="M59" s="50" t="s">
        <v>390</v>
      </c>
      <c r="N59" s="53">
        <v>10000</v>
      </c>
      <c r="O59" s="53"/>
      <c r="P59" s="54" t="s">
        <v>200</v>
      </c>
      <c r="Q59" s="54" t="s">
        <v>661</v>
      </c>
      <c r="R59" s="55">
        <v>1900</v>
      </c>
      <c r="S59" s="357" t="s">
        <v>663</v>
      </c>
      <c r="T59" s="197" t="str">
        <f>_xlfn.IFNA(VLOOKUP(VALUE(Table30[[#This Row],[TaxCode]]),TVA!E$2:H$627,4,FALSE),"")</f>
        <v>Regularizări privind achiziţiile intracomunitare de bunuri 19%</v>
      </c>
      <c r="V59" s="57"/>
    </row>
    <row r="60" spans="1:22" ht="16.5" customHeight="1">
      <c r="A60" s="49" t="s">
        <v>813</v>
      </c>
      <c r="B60" s="49" t="s">
        <v>402</v>
      </c>
      <c r="C60" s="50" t="s">
        <v>384</v>
      </c>
      <c r="D60" s="51">
        <v>115</v>
      </c>
      <c r="E60" s="51">
        <v>7</v>
      </c>
      <c r="F60" s="51">
        <v>2024</v>
      </c>
      <c r="G60" s="59">
        <v>45473</v>
      </c>
      <c r="H60" s="50" t="s">
        <v>918</v>
      </c>
      <c r="I60" s="52">
        <v>45500</v>
      </c>
      <c r="J60" s="52">
        <v>45474</v>
      </c>
      <c r="K60" s="50" t="s">
        <v>387</v>
      </c>
      <c r="L60" s="50" t="s">
        <v>406</v>
      </c>
      <c r="M60" s="50" t="s">
        <v>391</v>
      </c>
      <c r="N60" s="53"/>
      <c r="O60" s="53">
        <v>10000</v>
      </c>
      <c r="P60" s="311" t="s">
        <v>200</v>
      </c>
      <c r="Q60" s="311" t="s">
        <v>661</v>
      </c>
      <c r="R60" s="55">
        <v>0</v>
      </c>
      <c r="S60" s="359"/>
      <c r="T60" s="197" t="str">
        <f>_xlfn.IFNA(VLOOKUP(VALUE(Table30[[#This Row],[TaxCode]]),TVA!E$2:H$627,4,FALSE),"")</f>
        <v>Regularizări privind achiziţiile intracomunitare de bunuri 19%</v>
      </c>
      <c r="V60" s="57"/>
    </row>
    <row r="61" spans="1:22" ht="16.5" customHeight="1">
      <c r="A61" s="49" t="s">
        <v>813</v>
      </c>
      <c r="B61" s="49" t="s">
        <v>402</v>
      </c>
      <c r="C61" s="50" t="s">
        <v>384</v>
      </c>
      <c r="D61" s="51">
        <v>115</v>
      </c>
      <c r="E61" s="51">
        <v>7</v>
      </c>
      <c r="F61" s="51">
        <v>2024</v>
      </c>
      <c r="G61" s="59">
        <v>45473</v>
      </c>
      <c r="H61" s="50" t="s">
        <v>918</v>
      </c>
      <c r="I61" s="52">
        <v>45500</v>
      </c>
      <c r="J61" s="52">
        <v>45474</v>
      </c>
      <c r="K61" s="50" t="s">
        <v>336</v>
      </c>
      <c r="L61" s="50" t="s">
        <v>336</v>
      </c>
      <c r="M61" s="50" t="s">
        <v>392</v>
      </c>
      <c r="N61" s="53">
        <v>1900</v>
      </c>
      <c r="O61" s="53"/>
      <c r="P61" s="311" t="s">
        <v>200</v>
      </c>
      <c r="Q61" s="311" t="s">
        <v>661</v>
      </c>
      <c r="R61" s="55">
        <v>0</v>
      </c>
      <c r="S61" s="359"/>
      <c r="T61" s="197" t="str">
        <f>_xlfn.IFNA(VLOOKUP(VALUE(Table30[[#This Row],[TaxCode]]),TVA!E$2:H$627,4,FALSE),"")</f>
        <v>Regularizări privind achiziţiile intracomunitare de bunuri 19%</v>
      </c>
      <c r="V61" s="57"/>
    </row>
    <row r="62" spans="1:22" ht="16.5" customHeight="1">
      <c r="A62" s="49" t="s">
        <v>813</v>
      </c>
      <c r="B62" s="49" t="s">
        <v>402</v>
      </c>
      <c r="C62" s="50" t="s">
        <v>384</v>
      </c>
      <c r="D62" s="51">
        <v>115</v>
      </c>
      <c r="E62" s="51">
        <v>7</v>
      </c>
      <c r="F62" s="51">
        <v>2024</v>
      </c>
      <c r="G62" s="59">
        <v>45473</v>
      </c>
      <c r="H62" s="50" t="s">
        <v>918</v>
      </c>
      <c r="I62" s="52">
        <v>45500</v>
      </c>
      <c r="J62" s="52">
        <v>45474</v>
      </c>
      <c r="K62" s="50" t="s">
        <v>336</v>
      </c>
      <c r="L62" s="50" t="s">
        <v>336</v>
      </c>
      <c r="M62" s="50" t="s">
        <v>405</v>
      </c>
      <c r="N62" s="53"/>
      <c r="O62" s="53">
        <v>1900</v>
      </c>
      <c r="P62" s="311" t="s">
        <v>200</v>
      </c>
      <c r="Q62" s="311" t="s">
        <v>661</v>
      </c>
      <c r="R62" s="55">
        <v>0</v>
      </c>
      <c r="S62" s="358"/>
      <c r="T62" s="197" t="str">
        <f>_xlfn.IFNA(VLOOKUP(VALUE(Table30[[#This Row],[TaxCode]]),TVA!E$2:H$627,4,FALSE),"")</f>
        <v>Regularizări privind achiziţiile intracomunitare de bunuri 19%</v>
      </c>
      <c r="V62" s="57"/>
    </row>
    <row r="63" spans="1:22" ht="16.5" customHeight="1">
      <c r="A63" s="49"/>
      <c r="B63" s="49"/>
      <c r="C63" s="50"/>
      <c r="D63" s="51"/>
      <c r="E63" s="51"/>
      <c r="F63" s="51"/>
      <c r="G63" s="52"/>
      <c r="H63" s="50"/>
      <c r="I63" s="52"/>
      <c r="J63" s="52"/>
      <c r="K63" s="50"/>
      <c r="L63" s="50"/>
      <c r="M63" s="50"/>
      <c r="N63" s="53"/>
      <c r="O63" s="53"/>
      <c r="P63" s="54"/>
      <c r="Q63" s="54"/>
      <c r="R63" s="55"/>
      <c r="S63" s="56"/>
      <c r="T63" s="197" t="str">
        <f>_xlfn.IFNA(VLOOKUP(VALUE(Table30[[#This Row],[TaxCode]]),TVA!E$2:H$627,4,FALSE),"")</f>
        <v/>
      </c>
      <c r="V63" s="57"/>
    </row>
    <row r="64" spans="1:22" ht="16.5" customHeight="1">
      <c r="A64" s="49" t="s">
        <v>813</v>
      </c>
      <c r="B64" s="62" t="s">
        <v>402</v>
      </c>
      <c r="C64" s="63" t="s">
        <v>384</v>
      </c>
      <c r="D64" s="64">
        <v>116</v>
      </c>
      <c r="E64" s="64">
        <v>7</v>
      </c>
      <c r="F64" s="64">
        <v>2024</v>
      </c>
      <c r="G64" s="65">
        <v>45474.527748692126</v>
      </c>
      <c r="H64" s="63" t="s">
        <v>668</v>
      </c>
      <c r="I64" s="65">
        <v>45518.528255127312</v>
      </c>
      <c r="J64" s="65">
        <v>45474.527748692126</v>
      </c>
      <c r="K64" s="63" t="s">
        <v>336</v>
      </c>
      <c r="L64" s="63" t="s">
        <v>336</v>
      </c>
      <c r="M64" s="63" t="s">
        <v>403</v>
      </c>
      <c r="N64" s="66">
        <v>10000</v>
      </c>
      <c r="O64" s="66"/>
      <c r="P64" s="67" t="s">
        <v>200</v>
      </c>
      <c r="Q64" s="67" t="s">
        <v>669</v>
      </c>
      <c r="R64" s="68">
        <v>1900</v>
      </c>
      <c r="S64" s="357" t="s">
        <v>670</v>
      </c>
      <c r="T64" s="197" t="str">
        <f>_xlfn.IFNA(VLOOKUP(VALUE(Table30[[#This Row],[TaxCode]]),TVA!E$2:H$627,4,FALSE),"")</f>
        <v>Achizitii de bunuri (altele decat AIC de bunuri si importuri cu masuri de simplificare ) si achizitii de servicii (altele decat AIC de servicii cf reg B2B),  pentru care care beneficiarul din Romania este obligat la plata TVA 19%</v>
      </c>
      <c r="V64" s="57"/>
    </row>
    <row r="65" spans="1:22" ht="16.5" customHeight="1">
      <c r="A65" s="49" t="s">
        <v>813</v>
      </c>
      <c r="B65" s="62" t="s">
        <v>402</v>
      </c>
      <c r="C65" s="63" t="s">
        <v>384</v>
      </c>
      <c r="D65" s="64">
        <v>116</v>
      </c>
      <c r="E65" s="64">
        <v>7</v>
      </c>
      <c r="F65" s="64">
        <v>2024</v>
      </c>
      <c r="G65" s="65">
        <v>45474.527748692126</v>
      </c>
      <c r="H65" s="63" t="s">
        <v>668</v>
      </c>
      <c r="I65" s="65">
        <v>45518.528255127312</v>
      </c>
      <c r="J65" s="65">
        <v>45474.527748692126</v>
      </c>
      <c r="K65" s="63" t="s">
        <v>387</v>
      </c>
      <c r="L65" s="50" t="s">
        <v>633</v>
      </c>
      <c r="M65" s="63" t="s">
        <v>389</v>
      </c>
      <c r="N65" s="66"/>
      <c r="O65" s="66">
        <v>10000</v>
      </c>
      <c r="P65" s="314" t="s">
        <v>200</v>
      </c>
      <c r="Q65" s="314" t="s">
        <v>669</v>
      </c>
      <c r="R65" s="68">
        <v>0</v>
      </c>
      <c r="S65" s="359"/>
      <c r="T65" s="197" t="str">
        <f>_xlfn.IFNA(VLOOKUP(VALUE(Table30[[#This Row],[TaxCode]]),TVA!E$2:H$627,4,FALSE),"")</f>
        <v>Achizitii de bunuri (altele decat AIC de bunuri si importuri cu masuri de simplificare ) si achizitii de servicii (altele decat AIC de servicii cf reg B2B),  pentru care care beneficiarul din Romania este obligat la plata TVA 19%</v>
      </c>
      <c r="V65" s="57"/>
    </row>
    <row r="66" spans="1:22" ht="16.5" customHeight="1">
      <c r="A66" s="49" t="s">
        <v>813</v>
      </c>
      <c r="B66" s="62" t="s">
        <v>402</v>
      </c>
      <c r="C66" s="63" t="s">
        <v>384</v>
      </c>
      <c r="D66" s="64">
        <v>116</v>
      </c>
      <c r="E66" s="64">
        <v>7</v>
      </c>
      <c r="F66" s="64">
        <v>2024</v>
      </c>
      <c r="G66" s="65">
        <v>45474.527748692126</v>
      </c>
      <c r="H66" s="63" t="s">
        <v>668</v>
      </c>
      <c r="I66" s="65">
        <v>45518.528255127312</v>
      </c>
      <c r="J66" s="65">
        <v>45474.527748692126</v>
      </c>
      <c r="K66" s="63" t="s">
        <v>336</v>
      </c>
      <c r="L66" s="63" t="s">
        <v>336</v>
      </c>
      <c r="M66" s="63" t="s">
        <v>392</v>
      </c>
      <c r="N66" s="66">
        <v>1900</v>
      </c>
      <c r="O66" s="66"/>
      <c r="P66" s="314" t="s">
        <v>200</v>
      </c>
      <c r="Q66" s="314" t="s">
        <v>669</v>
      </c>
      <c r="R66" s="68">
        <v>0</v>
      </c>
      <c r="S66" s="359"/>
      <c r="T66" s="197" t="str">
        <f>_xlfn.IFNA(VLOOKUP(VALUE(Table30[[#This Row],[TaxCode]]),TVA!E$2:H$627,4,FALSE),"")</f>
        <v>Achizitii de bunuri (altele decat AIC de bunuri si importuri cu masuri de simplificare ) si achizitii de servicii (altele decat AIC de servicii cf reg B2B),  pentru care care beneficiarul din Romania este obligat la plata TVA 19%</v>
      </c>
      <c r="V66" s="57"/>
    </row>
    <row r="67" spans="1:22" ht="16.5" customHeight="1">
      <c r="A67" s="49" t="s">
        <v>813</v>
      </c>
      <c r="B67" s="62" t="s">
        <v>402</v>
      </c>
      <c r="C67" s="63" t="s">
        <v>384</v>
      </c>
      <c r="D67" s="64">
        <v>116</v>
      </c>
      <c r="E67" s="64">
        <v>7</v>
      </c>
      <c r="F67" s="64">
        <v>2024</v>
      </c>
      <c r="G67" s="65">
        <v>45474.527748692126</v>
      </c>
      <c r="H67" s="63" t="s">
        <v>668</v>
      </c>
      <c r="I67" s="65">
        <v>45518.528255127312</v>
      </c>
      <c r="J67" s="65">
        <v>45474.527748692126</v>
      </c>
      <c r="K67" s="63" t="s">
        <v>336</v>
      </c>
      <c r="L67" s="63" t="s">
        <v>336</v>
      </c>
      <c r="M67" s="63" t="s">
        <v>405</v>
      </c>
      <c r="N67" s="66"/>
      <c r="O67" s="66">
        <v>1900</v>
      </c>
      <c r="P67" s="314" t="s">
        <v>200</v>
      </c>
      <c r="Q67" s="314" t="s">
        <v>669</v>
      </c>
      <c r="R67" s="68">
        <v>0</v>
      </c>
      <c r="S67" s="358"/>
      <c r="T67" s="197" t="str">
        <f>_xlfn.IFNA(VLOOKUP(VALUE(Table30[[#This Row],[TaxCode]]),TVA!E$2:H$627,4,FALSE),"")</f>
        <v>Achizitii de bunuri (altele decat AIC de bunuri si importuri cu masuri de simplificare ) si achizitii de servicii (altele decat AIC de servicii cf reg B2B),  pentru care care beneficiarul din Romania este obligat la plata TVA 19%</v>
      </c>
      <c r="V67" s="57"/>
    </row>
    <row r="68" spans="1:22" ht="16.5" customHeight="1">
      <c r="A68" s="49"/>
      <c r="B68" s="49"/>
      <c r="C68" s="50"/>
      <c r="D68" s="51"/>
      <c r="E68" s="51"/>
      <c r="F68" s="51"/>
      <c r="G68" s="52"/>
      <c r="H68" s="50"/>
      <c r="I68" s="52"/>
      <c r="J68" s="52"/>
      <c r="K68" s="50"/>
      <c r="L68" s="50"/>
      <c r="M68" s="50"/>
      <c r="N68" s="53"/>
      <c r="O68" s="53"/>
      <c r="P68" s="54"/>
      <c r="Q68" s="54"/>
      <c r="R68" s="55"/>
      <c r="S68" s="61"/>
      <c r="T68" s="197" t="str">
        <f>_xlfn.IFNA(VLOOKUP(VALUE(Table30[[#This Row],[TaxCode]]),TVA!E$2:H$627,4,FALSE),"")</f>
        <v/>
      </c>
      <c r="V68" s="57"/>
    </row>
    <row r="69" spans="1:22" ht="16.5" customHeight="1">
      <c r="A69" s="49" t="s">
        <v>813</v>
      </c>
      <c r="B69" s="62" t="s">
        <v>402</v>
      </c>
      <c r="C69" s="63" t="s">
        <v>384</v>
      </c>
      <c r="D69" s="64">
        <v>117</v>
      </c>
      <c r="E69" s="64">
        <v>7</v>
      </c>
      <c r="F69" s="64">
        <v>2024</v>
      </c>
      <c r="G69" s="65">
        <v>45474.527748692126</v>
      </c>
      <c r="H69" s="63" t="s">
        <v>664</v>
      </c>
      <c r="I69" s="65">
        <v>45518.528255127312</v>
      </c>
      <c r="J69" s="65">
        <v>45474.527748692126</v>
      </c>
      <c r="K69" s="63" t="s">
        <v>336</v>
      </c>
      <c r="L69" s="63" t="s">
        <v>336</v>
      </c>
      <c r="M69" s="63" t="s">
        <v>396</v>
      </c>
      <c r="N69" s="66">
        <v>10000</v>
      </c>
      <c r="O69" s="66"/>
      <c r="P69" s="67" t="s">
        <v>200</v>
      </c>
      <c r="Q69" s="67" t="s">
        <v>666</v>
      </c>
      <c r="R69" s="68">
        <v>1900</v>
      </c>
      <c r="S69" s="357" t="s">
        <v>667</v>
      </c>
      <c r="T69" s="197" t="str">
        <f>_xlfn.IFNA(VLOOKUP(VALUE(Table30[[#This Row],[TaxCode]]),TVA!E$2:H$627,4,FALSE),"")</f>
        <v>Achiziţii de servicii intracomunitare (AIC de servicii cf reg B2B) 19%</v>
      </c>
      <c r="V69" s="57"/>
    </row>
    <row r="70" spans="1:22" ht="16.5" customHeight="1">
      <c r="A70" s="49" t="s">
        <v>813</v>
      </c>
      <c r="B70" s="62" t="s">
        <v>402</v>
      </c>
      <c r="C70" s="63" t="s">
        <v>384</v>
      </c>
      <c r="D70" s="64">
        <v>117</v>
      </c>
      <c r="E70" s="64">
        <v>7</v>
      </c>
      <c r="F70" s="64">
        <v>2024</v>
      </c>
      <c r="G70" s="65">
        <v>45474.527748692126</v>
      </c>
      <c r="H70" s="63" t="s">
        <v>664</v>
      </c>
      <c r="I70" s="65">
        <v>45518.528255127312</v>
      </c>
      <c r="J70" s="65">
        <v>45474.527748692126</v>
      </c>
      <c r="K70" s="63" t="s">
        <v>387</v>
      </c>
      <c r="L70" s="63" t="s">
        <v>404</v>
      </c>
      <c r="M70" s="63" t="s">
        <v>389</v>
      </c>
      <c r="N70" s="66"/>
      <c r="O70" s="66">
        <v>10000</v>
      </c>
      <c r="P70" s="314" t="s">
        <v>200</v>
      </c>
      <c r="Q70" s="314" t="s">
        <v>666</v>
      </c>
      <c r="R70" s="68">
        <v>0</v>
      </c>
      <c r="S70" s="359"/>
      <c r="T70" s="197" t="str">
        <f>_xlfn.IFNA(VLOOKUP(VALUE(Table30[[#This Row],[TaxCode]]),TVA!E$2:H$627,4,FALSE),"")</f>
        <v>Achiziţii de servicii intracomunitare (AIC de servicii cf reg B2B) 19%</v>
      </c>
      <c r="V70" s="57"/>
    </row>
    <row r="71" spans="1:22" ht="16.5" customHeight="1">
      <c r="A71" s="49" t="s">
        <v>813</v>
      </c>
      <c r="B71" s="62" t="s">
        <v>402</v>
      </c>
      <c r="C71" s="63" t="s">
        <v>384</v>
      </c>
      <c r="D71" s="64">
        <v>117</v>
      </c>
      <c r="E71" s="64">
        <v>7</v>
      </c>
      <c r="F71" s="64">
        <v>2024</v>
      </c>
      <c r="G71" s="65">
        <v>45474.527748692126</v>
      </c>
      <c r="H71" s="63" t="s">
        <v>664</v>
      </c>
      <c r="I71" s="65">
        <v>45518.528255127312</v>
      </c>
      <c r="J71" s="65">
        <v>45474.527748692126</v>
      </c>
      <c r="K71" s="63" t="s">
        <v>336</v>
      </c>
      <c r="L71" s="63" t="s">
        <v>336</v>
      </c>
      <c r="M71" s="63" t="s">
        <v>392</v>
      </c>
      <c r="N71" s="66">
        <v>1900</v>
      </c>
      <c r="O71" s="66"/>
      <c r="P71" s="314" t="s">
        <v>200</v>
      </c>
      <c r="Q71" s="314" t="s">
        <v>666</v>
      </c>
      <c r="R71" s="68">
        <v>0</v>
      </c>
      <c r="S71" s="359"/>
      <c r="T71" s="197" t="str">
        <f>_xlfn.IFNA(VLOOKUP(VALUE(Table30[[#This Row],[TaxCode]]),TVA!E$2:H$627,4,FALSE),"")</f>
        <v>Achiziţii de servicii intracomunitare (AIC de servicii cf reg B2B) 19%</v>
      </c>
      <c r="V71" s="57"/>
    </row>
    <row r="72" spans="1:22" ht="16.5" customHeight="1">
      <c r="A72" s="49" t="s">
        <v>813</v>
      </c>
      <c r="B72" s="62" t="s">
        <v>402</v>
      </c>
      <c r="C72" s="63" t="s">
        <v>384</v>
      </c>
      <c r="D72" s="64">
        <v>117</v>
      </c>
      <c r="E72" s="64">
        <v>7</v>
      </c>
      <c r="F72" s="64">
        <v>2024</v>
      </c>
      <c r="G72" s="65">
        <v>45474.527748692126</v>
      </c>
      <c r="H72" s="63" t="s">
        <v>664</v>
      </c>
      <c r="I72" s="65">
        <v>45518.528255127312</v>
      </c>
      <c r="J72" s="65">
        <v>45474.527748692126</v>
      </c>
      <c r="K72" s="63" t="s">
        <v>336</v>
      </c>
      <c r="L72" s="63" t="s">
        <v>336</v>
      </c>
      <c r="M72" s="63" t="s">
        <v>405</v>
      </c>
      <c r="N72" s="66"/>
      <c r="O72" s="66">
        <v>1900</v>
      </c>
      <c r="P72" s="314" t="s">
        <v>200</v>
      </c>
      <c r="Q72" s="314" t="s">
        <v>666</v>
      </c>
      <c r="R72" s="68">
        <v>0</v>
      </c>
      <c r="S72" s="358"/>
      <c r="T72" s="197" t="str">
        <f>_xlfn.IFNA(VLOOKUP(VALUE(Table30[[#This Row],[TaxCode]]),TVA!E$2:H$627,4,FALSE),"")</f>
        <v>Achiziţii de servicii intracomunitare (AIC de servicii cf reg B2B) 19%</v>
      </c>
      <c r="V72" s="57"/>
    </row>
    <row r="73" spans="1:22" ht="16.5" customHeight="1">
      <c r="A73" s="49"/>
      <c r="B73" s="49"/>
      <c r="C73" s="50"/>
      <c r="D73" s="51"/>
      <c r="E73" s="51"/>
      <c r="F73" s="51"/>
      <c r="G73" s="52"/>
      <c r="H73" s="50"/>
      <c r="I73" s="52"/>
      <c r="J73" s="52"/>
      <c r="K73" s="50"/>
      <c r="L73" s="50"/>
      <c r="M73" s="50"/>
      <c r="N73" s="53"/>
      <c r="O73" s="53"/>
      <c r="P73" s="54"/>
      <c r="Q73" s="54"/>
      <c r="R73" s="55"/>
      <c r="S73" s="56"/>
      <c r="T73" s="197" t="str">
        <f>_xlfn.IFNA(VLOOKUP(VALUE(Table30[[#This Row],[TaxCode]]),TVA!E$2:H$627,4,FALSE),"")</f>
        <v/>
      </c>
      <c r="V73" s="57"/>
    </row>
    <row r="74" spans="1:22" ht="16.5" customHeight="1">
      <c r="A74" s="49" t="s">
        <v>813</v>
      </c>
      <c r="B74" s="62" t="s">
        <v>402</v>
      </c>
      <c r="C74" s="63" t="s">
        <v>384</v>
      </c>
      <c r="D74" s="64">
        <v>118</v>
      </c>
      <c r="E74" s="64">
        <v>7</v>
      </c>
      <c r="F74" s="64">
        <v>2024</v>
      </c>
      <c r="G74" s="69">
        <v>45469.527748692126</v>
      </c>
      <c r="H74" s="63" t="s">
        <v>919</v>
      </c>
      <c r="I74" s="65">
        <v>45518.528255127312</v>
      </c>
      <c r="J74" s="65">
        <v>45474.527748692126</v>
      </c>
      <c r="K74" s="63" t="s">
        <v>336</v>
      </c>
      <c r="L74" s="63" t="s">
        <v>336</v>
      </c>
      <c r="M74" s="63" t="s">
        <v>396</v>
      </c>
      <c r="N74" s="66">
        <v>10000</v>
      </c>
      <c r="O74" s="66"/>
      <c r="P74" s="67" t="s">
        <v>200</v>
      </c>
      <c r="Q74" s="67" t="s">
        <v>233</v>
      </c>
      <c r="R74" s="68">
        <v>1900</v>
      </c>
      <c r="S74" s="357" t="s">
        <v>665</v>
      </c>
      <c r="T74" s="197" t="str">
        <f>_xlfn.IFNA(VLOOKUP(VALUE(Table30[[#This Row],[TaxCode]]),TVA!E$2:H$627,4,FALSE),"")</f>
        <v>Regularizări privind achiziţii de servicii intracomunitare  (AIC de servicii cf reg B2B) 19%</v>
      </c>
      <c r="V74" s="57"/>
    </row>
    <row r="75" spans="1:22" ht="16.5" customHeight="1">
      <c r="A75" s="49" t="s">
        <v>813</v>
      </c>
      <c r="B75" s="62" t="s">
        <v>402</v>
      </c>
      <c r="C75" s="63" t="s">
        <v>384</v>
      </c>
      <c r="D75" s="64">
        <v>118</v>
      </c>
      <c r="E75" s="64">
        <v>7</v>
      </c>
      <c r="F75" s="64">
        <v>2024</v>
      </c>
      <c r="G75" s="69">
        <v>45469.527748692126</v>
      </c>
      <c r="H75" s="63" t="s">
        <v>919</v>
      </c>
      <c r="I75" s="65">
        <v>45518.528255127312</v>
      </c>
      <c r="J75" s="65">
        <v>45474.527748692126</v>
      </c>
      <c r="K75" s="63" t="s">
        <v>387</v>
      </c>
      <c r="L75" s="63" t="s">
        <v>404</v>
      </c>
      <c r="M75" s="63" t="s">
        <v>389</v>
      </c>
      <c r="N75" s="66"/>
      <c r="O75" s="66">
        <v>10000</v>
      </c>
      <c r="P75" s="67" t="s">
        <v>200</v>
      </c>
      <c r="Q75" s="67" t="s">
        <v>233</v>
      </c>
      <c r="R75" s="68">
        <v>0</v>
      </c>
      <c r="S75" s="359"/>
      <c r="T75" s="197" t="str">
        <f>_xlfn.IFNA(VLOOKUP(VALUE(Table30[[#This Row],[TaxCode]]),TVA!E$2:H$627,4,FALSE),"")</f>
        <v>Regularizări privind achiziţii de servicii intracomunitare  (AIC de servicii cf reg B2B) 19%</v>
      </c>
      <c r="V75" s="57"/>
    </row>
    <row r="76" spans="1:22" ht="16.5" customHeight="1">
      <c r="A76" s="49" t="s">
        <v>813</v>
      </c>
      <c r="B76" s="62" t="s">
        <v>402</v>
      </c>
      <c r="C76" s="63" t="s">
        <v>384</v>
      </c>
      <c r="D76" s="64">
        <v>118</v>
      </c>
      <c r="E76" s="64">
        <v>7</v>
      </c>
      <c r="F76" s="64">
        <v>2024</v>
      </c>
      <c r="G76" s="69">
        <v>45469.527748692126</v>
      </c>
      <c r="H76" s="63" t="s">
        <v>919</v>
      </c>
      <c r="I76" s="65">
        <v>45518.528255127312</v>
      </c>
      <c r="J76" s="65">
        <v>45474.527748692126</v>
      </c>
      <c r="K76" s="63" t="s">
        <v>336</v>
      </c>
      <c r="L76" s="63" t="s">
        <v>336</v>
      </c>
      <c r="M76" s="63" t="s">
        <v>392</v>
      </c>
      <c r="N76" s="66">
        <v>1900</v>
      </c>
      <c r="O76" s="66"/>
      <c r="P76" s="67" t="s">
        <v>200</v>
      </c>
      <c r="Q76" s="67" t="s">
        <v>233</v>
      </c>
      <c r="R76" s="68">
        <v>0</v>
      </c>
      <c r="S76" s="359"/>
      <c r="T76" s="197" t="str">
        <f>_xlfn.IFNA(VLOOKUP(VALUE(Table30[[#This Row],[TaxCode]]),TVA!E$2:H$627,4,FALSE),"")</f>
        <v>Regularizări privind achiziţii de servicii intracomunitare  (AIC de servicii cf reg B2B) 19%</v>
      </c>
      <c r="V76" s="57"/>
    </row>
    <row r="77" spans="1:22" ht="16.5" customHeight="1">
      <c r="A77" s="49" t="s">
        <v>813</v>
      </c>
      <c r="B77" s="62" t="s">
        <v>402</v>
      </c>
      <c r="C77" s="63" t="s">
        <v>384</v>
      </c>
      <c r="D77" s="64">
        <v>118</v>
      </c>
      <c r="E77" s="64">
        <v>7</v>
      </c>
      <c r="F77" s="64">
        <v>2024</v>
      </c>
      <c r="G77" s="69">
        <v>45469.527748692126</v>
      </c>
      <c r="H77" s="63" t="s">
        <v>919</v>
      </c>
      <c r="I77" s="65">
        <v>45518.528255127312</v>
      </c>
      <c r="J77" s="65">
        <v>45474.527748692126</v>
      </c>
      <c r="K77" s="63" t="s">
        <v>336</v>
      </c>
      <c r="L77" s="63" t="s">
        <v>336</v>
      </c>
      <c r="M77" s="63" t="s">
        <v>405</v>
      </c>
      <c r="N77" s="66"/>
      <c r="O77" s="66">
        <v>1900</v>
      </c>
      <c r="P77" s="67" t="s">
        <v>200</v>
      </c>
      <c r="Q77" s="67" t="s">
        <v>233</v>
      </c>
      <c r="R77" s="68">
        <v>0</v>
      </c>
      <c r="S77" s="358"/>
      <c r="T77" s="197" t="str">
        <f>_xlfn.IFNA(VLOOKUP(VALUE(Table30[[#This Row],[TaxCode]]),TVA!E$2:H$627,4,FALSE),"")</f>
        <v>Regularizări privind achiziţii de servicii intracomunitare  (AIC de servicii cf reg B2B) 19%</v>
      </c>
      <c r="V77" s="57"/>
    </row>
    <row r="78" spans="1:22" ht="16.5" customHeight="1">
      <c r="A78" s="49"/>
      <c r="B78" s="49"/>
      <c r="C78" s="50"/>
      <c r="D78" s="51"/>
      <c r="E78" s="51"/>
      <c r="F78" s="51"/>
      <c r="G78" s="52"/>
      <c r="H78" s="50"/>
      <c r="I78" s="52"/>
      <c r="J78" s="52"/>
      <c r="K78" s="50"/>
      <c r="L78" s="50"/>
      <c r="M78" s="50"/>
      <c r="N78" s="53"/>
      <c r="O78" s="53"/>
      <c r="P78" s="54"/>
      <c r="Q78" s="54"/>
      <c r="R78" s="55"/>
      <c r="S78" s="56"/>
      <c r="T78" s="197" t="str">
        <f>_xlfn.IFNA(VLOOKUP(VALUE(Table30[[#This Row],[TaxCode]]),TVA!E$2:H$627,4,FALSE),"")</f>
        <v/>
      </c>
      <c r="V78" s="57"/>
    </row>
    <row r="79" spans="1:22" ht="16.5" customHeight="1">
      <c r="A79" s="49" t="s">
        <v>813</v>
      </c>
      <c r="B79" s="49" t="s">
        <v>383</v>
      </c>
      <c r="C79" s="50" t="s">
        <v>384</v>
      </c>
      <c r="D79" s="51">
        <v>119</v>
      </c>
      <c r="E79" s="51">
        <v>7</v>
      </c>
      <c r="F79" s="51">
        <v>2024</v>
      </c>
      <c r="G79" s="52">
        <v>45475</v>
      </c>
      <c r="H79" s="50" t="s">
        <v>680</v>
      </c>
      <c r="I79" s="52">
        <v>45489.550137268518</v>
      </c>
      <c r="J79" s="52">
        <v>45475</v>
      </c>
      <c r="K79" s="50" t="s">
        <v>336</v>
      </c>
      <c r="L79" s="50" t="s">
        <v>336</v>
      </c>
      <c r="M79" s="50" t="s">
        <v>681</v>
      </c>
      <c r="N79" s="53">
        <v>9000</v>
      </c>
      <c r="O79" s="53"/>
      <c r="P79" s="54" t="s">
        <v>426</v>
      </c>
      <c r="Q79" s="54" t="s">
        <v>249</v>
      </c>
      <c r="R79" s="55">
        <v>0</v>
      </c>
      <c r="S79" s="357" t="s">
        <v>671</v>
      </c>
      <c r="T79" s="197" t="str">
        <f>_xlfn.IFNA(VLOOKUP(VALUE(Table30[[#This Row],[TaxCode]]),TVA!E$2:H$627,4,FALSE),"")</f>
        <v/>
      </c>
      <c r="V79" s="57"/>
    </row>
    <row r="80" spans="1:22" ht="16.5" customHeight="1">
      <c r="A80" s="49" t="s">
        <v>813</v>
      </c>
      <c r="B80" s="49" t="s">
        <v>383</v>
      </c>
      <c r="C80" s="50" t="s">
        <v>384</v>
      </c>
      <c r="D80" s="51">
        <v>119</v>
      </c>
      <c r="E80" s="51">
        <v>7</v>
      </c>
      <c r="F80" s="51">
        <v>2024</v>
      </c>
      <c r="G80" s="52">
        <v>45475</v>
      </c>
      <c r="H80" s="50" t="s">
        <v>680</v>
      </c>
      <c r="I80" s="52">
        <v>45489.550137268518</v>
      </c>
      <c r="J80" s="52">
        <v>45475</v>
      </c>
      <c r="K80" s="50" t="s">
        <v>387</v>
      </c>
      <c r="L80" s="50" t="s">
        <v>633</v>
      </c>
      <c r="M80" s="50" t="s">
        <v>389</v>
      </c>
      <c r="N80" s="53"/>
      <c r="O80" s="53">
        <v>9000</v>
      </c>
      <c r="P80" s="54" t="s">
        <v>426</v>
      </c>
      <c r="Q80" s="54" t="s">
        <v>249</v>
      </c>
      <c r="R80" s="55">
        <v>0</v>
      </c>
      <c r="S80" s="359"/>
      <c r="T80" s="197" t="str">
        <f>_xlfn.IFNA(VLOOKUP(VALUE(Table30[[#This Row],[TaxCode]]),TVA!E$2:H$627,4,FALSE),"")</f>
        <v/>
      </c>
      <c r="V80" s="57"/>
    </row>
    <row r="81" spans="1:25" ht="16.5" customHeight="1">
      <c r="A81" s="49" t="s">
        <v>813</v>
      </c>
      <c r="B81" s="49" t="s">
        <v>383</v>
      </c>
      <c r="C81" s="50" t="s">
        <v>384</v>
      </c>
      <c r="D81" s="51">
        <v>119</v>
      </c>
      <c r="E81" s="51">
        <v>7</v>
      </c>
      <c r="F81" s="51">
        <v>2024</v>
      </c>
      <c r="G81" s="52">
        <v>45475</v>
      </c>
      <c r="H81" s="50" t="s">
        <v>680</v>
      </c>
      <c r="I81" s="52">
        <v>45489.550137268518</v>
      </c>
      <c r="J81" s="52">
        <v>45475</v>
      </c>
      <c r="K81" s="50" t="s">
        <v>336</v>
      </c>
      <c r="L81" s="50" t="s">
        <v>336</v>
      </c>
      <c r="M81" s="50" t="s">
        <v>681</v>
      </c>
      <c r="N81" s="53">
        <v>1000</v>
      </c>
      <c r="O81" s="53"/>
      <c r="P81" s="54" t="s">
        <v>426</v>
      </c>
      <c r="Q81" s="54" t="s">
        <v>249</v>
      </c>
      <c r="R81" s="55">
        <v>0</v>
      </c>
      <c r="S81" s="359"/>
      <c r="T81" s="197" t="str">
        <f>_xlfn.IFNA(VLOOKUP(VALUE(Table30[[#This Row],[TaxCode]]),TVA!E$2:H$627,4,FALSE),"")</f>
        <v/>
      </c>
      <c r="V81" s="57"/>
    </row>
    <row r="82" spans="1:25" ht="16.5" customHeight="1">
      <c r="A82" s="49" t="s">
        <v>813</v>
      </c>
      <c r="B82" s="49" t="s">
        <v>383</v>
      </c>
      <c r="C82" s="50" t="s">
        <v>384</v>
      </c>
      <c r="D82" s="51">
        <v>119</v>
      </c>
      <c r="E82" s="51">
        <v>7</v>
      </c>
      <c r="F82" s="51">
        <v>2024</v>
      </c>
      <c r="G82" s="52">
        <v>45475</v>
      </c>
      <c r="H82" s="50" t="s">
        <v>680</v>
      </c>
      <c r="I82" s="52">
        <v>45489.550137268518</v>
      </c>
      <c r="J82" s="52">
        <v>45475</v>
      </c>
      <c r="K82" s="50" t="s">
        <v>336</v>
      </c>
      <c r="L82" s="50" t="s">
        <v>336</v>
      </c>
      <c r="M82" s="50" t="s">
        <v>682</v>
      </c>
      <c r="N82" s="53"/>
      <c r="O82" s="53">
        <v>1000</v>
      </c>
      <c r="P82" s="54" t="s">
        <v>426</v>
      </c>
      <c r="Q82" s="54" t="s">
        <v>249</v>
      </c>
      <c r="R82" s="55">
        <v>0</v>
      </c>
      <c r="S82" s="359"/>
      <c r="T82" s="197" t="str">
        <f>_xlfn.IFNA(VLOOKUP(VALUE(Table30[[#This Row],[TaxCode]]),TVA!E$2:H$627,4,FALSE),"")</f>
        <v/>
      </c>
      <c r="V82" s="57"/>
    </row>
    <row r="83" spans="1:25" ht="16.5" customHeight="1">
      <c r="A83" s="49" t="s">
        <v>813</v>
      </c>
      <c r="B83" s="49" t="s">
        <v>383</v>
      </c>
      <c r="C83" s="50" t="s">
        <v>384</v>
      </c>
      <c r="D83" s="51">
        <v>119</v>
      </c>
      <c r="E83" s="51">
        <v>7</v>
      </c>
      <c r="F83" s="51">
        <v>2024</v>
      </c>
      <c r="G83" s="52">
        <v>45475</v>
      </c>
      <c r="H83" s="50" t="s">
        <v>680</v>
      </c>
      <c r="I83" s="52">
        <v>45489.550137268518</v>
      </c>
      <c r="J83" s="52">
        <v>45475</v>
      </c>
      <c r="K83" s="50" t="s">
        <v>336</v>
      </c>
      <c r="L83" s="50" t="s">
        <v>336</v>
      </c>
      <c r="M83" s="50" t="s">
        <v>392</v>
      </c>
      <c r="N83" s="53">
        <v>1900</v>
      </c>
      <c r="O83" s="53"/>
      <c r="P83" s="54" t="s">
        <v>200</v>
      </c>
      <c r="Q83" s="54" t="s">
        <v>683</v>
      </c>
      <c r="R83" s="55">
        <v>0</v>
      </c>
      <c r="S83" s="359"/>
      <c r="T83" s="197" t="str">
        <f>_xlfn.IFNA(VLOOKUP(VALUE(Table30[[#This Row],[TaxCode]]),TVA!E$2:H$627,4,FALSE),"")</f>
        <v>Import de bunuri cota  19%</v>
      </c>
      <c r="V83" s="57"/>
    </row>
    <row r="84" spans="1:25" ht="16.5" customHeight="1">
      <c r="A84" s="49" t="s">
        <v>813</v>
      </c>
      <c r="B84" s="49" t="s">
        <v>383</v>
      </c>
      <c r="C84" s="50" t="s">
        <v>384</v>
      </c>
      <c r="D84" s="51">
        <v>119</v>
      </c>
      <c r="E84" s="51">
        <v>7</v>
      </c>
      <c r="F84" s="51">
        <v>2024</v>
      </c>
      <c r="G84" s="52">
        <v>45475</v>
      </c>
      <c r="H84" s="50" t="s">
        <v>680</v>
      </c>
      <c r="I84" s="52">
        <v>45489.550137268518</v>
      </c>
      <c r="J84" s="52">
        <v>45475</v>
      </c>
      <c r="K84" s="50" t="s">
        <v>336</v>
      </c>
      <c r="L84" s="50" t="s">
        <v>336</v>
      </c>
      <c r="M84" s="50" t="s">
        <v>682</v>
      </c>
      <c r="N84" s="53"/>
      <c r="O84" s="53">
        <v>1900</v>
      </c>
      <c r="P84" s="54" t="s">
        <v>200</v>
      </c>
      <c r="Q84" s="54" t="s">
        <v>683</v>
      </c>
      <c r="R84" s="55">
        <v>0</v>
      </c>
      <c r="S84" s="358"/>
      <c r="T84" s="197" t="str">
        <f>_xlfn.IFNA(VLOOKUP(VALUE(Table30[[#This Row],[TaxCode]]),TVA!E$2:H$627,4,FALSE),"")</f>
        <v>Import de bunuri cota  19%</v>
      </c>
      <c r="V84" s="57"/>
    </row>
    <row r="85" spans="1:25" ht="16.5" customHeight="1">
      <c r="A85" s="49"/>
      <c r="B85" s="49"/>
      <c r="C85" s="50"/>
      <c r="D85" s="51"/>
      <c r="E85" s="51"/>
      <c r="F85" s="51"/>
      <c r="G85" s="52"/>
      <c r="H85" s="50"/>
      <c r="I85" s="52"/>
      <c r="J85" s="52"/>
      <c r="K85" s="50"/>
      <c r="L85" s="50"/>
      <c r="M85" s="50"/>
      <c r="N85" s="53"/>
      <c r="O85" s="53"/>
      <c r="P85" s="54"/>
      <c r="Q85" s="54"/>
      <c r="R85" s="55"/>
      <c r="S85" s="61"/>
      <c r="T85" s="197" t="str">
        <f>_xlfn.IFNA(VLOOKUP(VALUE(Table30[[#This Row],[TaxCode]]),TVA!E$2:H$627,4,FALSE),"")</f>
        <v/>
      </c>
      <c r="V85" s="57"/>
    </row>
    <row r="86" spans="1:25" ht="16.5" customHeight="1">
      <c r="A86" s="49" t="s">
        <v>813</v>
      </c>
      <c r="B86" s="49" t="s">
        <v>383</v>
      </c>
      <c r="C86" s="50" t="s">
        <v>384</v>
      </c>
      <c r="D86" s="51">
        <v>120</v>
      </c>
      <c r="E86" s="51">
        <v>7</v>
      </c>
      <c r="F86" s="51">
        <v>2024</v>
      </c>
      <c r="G86" s="52">
        <v>45475</v>
      </c>
      <c r="H86" s="50" t="s">
        <v>920</v>
      </c>
      <c r="I86" s="52">
        <v>45489.550137268518</v>
      </c>
      <c r="J86" s="52">
        <v>45475</v>
      </c>
      <c r="K86" s="50" t="s">
        <v>336</v>
      </c>
      <c r="L86" s="50" t="s">
        <v>336</v>
      </c>
      <c r="M86" s="50" t="s">
        <v>390</v>
      </c>
      <c r="N86" s="53">
        <v>10000</v>
      </c>
      <c r="O86" s="53"/>
      <c r="P86" s="54" t="s">
        <v>200</v>
      </c>
      <c r="Q86" s="54" t="s">
        <v>237</v>
      </c>
      <c r="R86" s="55">
        <v>1900</v>
      </c>
      <c r="S86" s="357" t="s">
        <v>671</v>
      </c>
      <c r="T86" s="197" t="str">
        <f>_xlfn.IFNA(VLOOKUP(VALUE(Table30[[#This Row],[TaxCode]]),TVA!E$2:H$627,4,FALSE),"")</f>
        <v>Achiziţii de bunuri şi servicii taxabile cu cota de 19%, altele decât importurile si cele supuse masurilor de simplificare</v>
      </c>
      <c r="U86" s="80" t="s">
        <v>764</v>
      </c>
      <c r="V86" s="57"/>
    </row>
    <row r="87" spans="1:25" ht="16.5" customHeight="1">
      <c r="A87" s="49" t="s">
        <v>813</v>
      </c>
      <c r="B87" s="49" t="s">
        <v>383</v>
      </c>
      <c r="C87" s="50" t="s">
        <v>384</v>
      </c>
      <c r="D87" s="51">
        <v>120</v>
      </c>
      <c r="E87" s="51">
        <v>7</v>
      </c>
      <c r="F87" s="51">
        <v>2024</v>
      </c>
      <c r="G87" s="52">
        <v>45475</v>
      </c>
      <c r="H87" s="50" t="s">
        <v>920</v>
      </c>
      <c r="I87" s="52">
        <v>45489.550137268518</v>
      </c>
      <c r="J87" s="52">
        <v>45475</v>
      </c>
      <c r="K87" s="50" t="s">
        <v>387</v>
      </c>
      <c r="L87" s="50" t="s">
        <v>388</v>
      </c>
      <c r="M87" s="50" t="s">
        <v>391</v>
      </c>
      <c r="N87" s="53"/>
      <c r="O87" s="53">
        <v>10000</v>
      </c>
      <c r="P87" s="311" t="s">
        <v>200</v>
      </c>
      <c r="Q87" s="311" t="s">
        <v>237</v>
      </c>
      <c r="R87" s="55">
        <v>0</v>
      </c>
      <c r="S87" s="359"/>
      <c r="T87" s="197" t="str">
        <f>_xlfn.IFNA(VLOOKUP(VALUE(Table30[[#This Row],[TaxCode]]),TVA!E$2:H$627,4,FALSE),"")</f>
        <v>Achiziţii de bunuri şi servicii taxabile cu cota de 19%, altele decât importurile si cele supuse masurilor de simplificare</v>
      </c>
      <c r="U87" s="80" t="s">
        <v>765</v>
      </c>
      <c r="V87" s="57"/>
    </row>
    <row r="88" spans="1:25" ht="16.5" customHeight="1">
      <c r="A88" s="49" t="s">
        <v>813</v>
      </c>
      <c r="B88" s="49" t="s">
        <v>383</v>
      </c>
      <c r="C88" s="50" t="s">
        <v>384</v>
      </c>
      <c r="D88" s="51">
        <v>120</v>
      </c>
      <c r="E88" s="51">
        <v>7</v>
      </c>
      <c r="F88" s="51">
        <v>2024</v>
      </c>
      <c r="G88" s="52">
        <v>45475</v>
      </c>
      <c r="H88" s="50" t="s">
        <v>920</v>
      </c>
      <c r="I88" s="52">
        <v>45489.550137268518</v>
      </c>
      <c r="J88" s="52">
        <v>45475</v>
      </c>
      <c r="K88" s="50" t="s">
        <v>336</v>
      </c>
      <c r="L88" s="50" t="s">
        <v>336</v>
      </c>
      <c r="M88" s="50" t="s">
        <v>392</v>
      </c>
      <c r="N88" s="53">
        <v>1900</v>
      </c>
      <c r="O88" s="53"/>
      <c r="P88" s="311" t="s">
        <v>200</v>
      </c>
      <c r="Q88" s="311" t="s">
        <v>237</v>
      </c>
      <c r="R88" s="136">
        <v>0</v>
      </c>
      <c r="S88" s="359"/>
      <c r="T88" s="197" t="str">
        <f>_xlfn.IFNA(VLOOKUP(VALUE(Table30[[#This Row],[TaxCode]]),TVA!E$2:H$627,4,FALSE),"")</f>
        <v>Achiziţii de bunuri şi servicii taxabile cu cota de 19%, altele decât importurile si cele supuse masurilor de simplificare</v>
      </c>
      <c r="U88" s="80" t="s">
        <v>766</v>
      </c>
      <c r="V88" s="57"/>
      <c r="Y88" s="137"/>
    </row>
    <row r="89" spans="1:25" ht="16.5" customHeight="1">
      <c r="A89" s="49" t="s">
        <v>813</v>
      </c>
      <c r="B89" s="49" t="s">
        <v>383</v>
      </c>
      <c r="C89" s="50" t="s">
        <v>384</v>
      </c>
      <c r="D89" s="51">
        <v>120</v>
      </c>
      <c r="E89" s="51">
        <v>7</v>
      </c>
      <c r="F89" s="51">
        <v>2024</v>
      </c>
      <c r="G89" s="52">
        <v>45475</v>
      </c>
      <c r="H89" s="50" t="s">
        <v>920</v>
      </c>
      <c r="I89" s="52">
        <v>45489.550137268518</v>
      </c>
      <c r="J89" s="52">
        <v>45475</v>
      </c>
      <c r="K89" s="50" t="s">
        <v>387</v>
      </c>
      <c r="L89" s="50" t="s">
        <v>388</v>
      </c>
      <c r="M89" s="50" t="s">
        <v>391</v>
      </c>
      <c r="N89" s="53"/>
      <c r="O89" s="53">
        <v>1900</v>
      </c>
      <c r="P89" s="311" t="s">
        <v>200</v>
      </c>
      <c r="Q89" s="311" t="s">
        <v>237</v>
      </c>
      <c r="R89" s="55">
        <v>0</v>
      </c>
      <c r="S89" s="358"/>
      <c r="T89" s="197" t="str">
        <f>_xlfn.IFNA(VLOOKUP(VALUE(Table30[[#This Row],[TaxCode]]),TVA!E$2:H$627,4,FALSE),"")</f>
        <v>Achiziţii de bunuri şi servicii taxabile cu cota de 19%, altele decât importurile si cele supuse masurilor de simplificare</v>
      </c>
      <c r="V89" s="57"/>
    </row>
    <row r="90" spans="1:25" ht="16.5" customHeight="1">
      <c r="A90" s="49"/>
      <c r="B90" s="49"/>
      <c r="C90" s="50"/>
      <c r="D90" s="51"/>
      <c r="E90" s="51"/>
      <c r="F90" s="51"/>
      <c r="G90" s="52"/>
      <c r="H90" s="50"/>
      <c r="I90" s="52"/>
      <c r="J90" s="52"/>
      <c r="K90" s="50"/>
      <c r="L90" s="50"/>
      <c r="M90" s="50"/>
      <c r="N90" s="53"/>
      <c r="O90" s="53"/>
      <c r="P90" s="54"/>
      <c r="Q90" s="54"/>
      <c r="R90" s="55"/>
      <c r="S90" s="58"/>
      <c r="T90" s="197" t="str">
        <f>_xlfn.IFNA(VLOOKUP(VALUE(Table30[[#This Row],[TaxCode]]),TVA!E$2:H$627,4,FALSE),"")</f>
        <v/>
      </c>
      <c r="V90" s="57"/>
    </row>
    <row r="91" spans="1:25" ht="16.5" customHeight="1">
      <c r="A91" s="49" t="s">
        <v>813</v>
      </c>
      <c r="B91" s="49" t="s">
        <v>383</v>
      </c>
      <c r="C91" s="50" t="s">
        <v>384</v>
      </c>
      <c r="D91" s="51">
        <v>121</v>
      </c>
      <c r="E91" s="51">
        <v>7</v>
      </c>
      <c r="F91" s="51">
        <v>2024</v>
      </c>
      <c r="G91" s="52">
        <v>45489</v>
      </c>
      <c r="H91" s="50" t="s">
        <v>921</v>
      </c>
      <c r="I91" s="52">
        <v>45510.699295983795</v>
      </c>
      <c r="J91" s="52">
        <v>45489</v>
      </c>
      <c r="K91" s="50" t="s">
        <v>336</v>
      </c>
      <c r="L91" s="50" t="s">
        <v>336</v>
      </c>
      <c r="M91" s="50" t="s">
        <v>393</v>
      </c>
      <c r="N91" s="53">
        <v>1000</v>
      </c>
      <c r="O91" s="53"/>
      <c r="P91" s="54" t="s">
        <v>200</v>
      </c>
      <c r="Q91" s="54" t="s">
        <v>239</v>
      </c>
      <c r="R91" s="55">
        <v>90</v>
      </c>
      <c r="S91" s="357" t="s">
        <v>672</v>
      </c>
      <c r="T91" s="197" t="str">
        <f>_xlfn.IFNA(VLOOKUP(VALUE(Table30[[#This Row],[TaxCode]]),TVA!E$2:H$627,4,FALSE),"")</f>
        <v>Achiziţii de bunuri şi servicii taxabile cu cota de 9% altele decât importurile si  cele supuse masurilor de simplificare</v>
      </c>
      <c r="V91" s="57"/>
    </row>
    <row r="92" spans="1:25" ht="16.5" customHeight="1">
      <c r="A92" s="49" t="s">
        <v>813</v>
      </c>
      <c r="B92" s="49" t="s">
        <v>383</v>
      </c>
      <c r="C92" s="50" t="s">
        <v>384</v>
      </c>
      <c r="D92" s="51">
        <v>121</v>
      </c>
      <c r="E92" s="51">
        <v>7</v>
      </c>
      <c r="F92" s="51">
        <v>2024</v>
      </c>
      <c r="G92" s="52">
        <v>45489</v>
      </c>
      <c r="H92" s="50" t="s">
        <v>921</v>
      </c>
      <c r="I92" s="52">
        <v>45510.699295983795</v>
      </c>
      <c r="J92" s="52">
        <v>45489</v>
      </c>
      <c r="K92" s="50" t="s">
        <v>387</v>
      </c>
      <c r="L92" s="50" t="s">
        <v>388</v>
      </c>
      <c r="M92" s="50" t="s">
        <v>389</v>
      </c>
      <c r="N92" s="53"/>
      <c r="O92" s="53">
        <v>1000</v>
      </c>
      <c r="P92" s="311" t="s">
        <v>200</v>
      </c>
      <c r="Q92" s="311" t="s">
        <v>239</v>
      </c>
      <c r="R92" s="55">
        <v>0</v>
      </c>
      <c r="S92" s="359"/>
      <c r="T92" s="197" t="str">
        <f>_xlfn.IFNA(VLOOKUP(VALUE(Table30[[#This Row],[TaxCode]]),TVA!E$2:H$627,4,FALSE),"")</f>
        <v>Achiziţii de bunuri şi servicii taxabile cu cota de 9% altele decât importurile si  cele supuse masurilor de simplificare</v>
      </c>
      <c r="V92" s="57"/>
    </row>
    <row r="93" spans="1:25" ht="16.5" customHeight="1">
      <c r="A93" s="49" t="s">
        <v>813</v>
      </c>
      <c r="B93" s="49" t="s">
        <v>383</v>
      </c>
      <c r="C93" s="50" t="s">
        <v>384</v>
      </c>
      <c r="D93" s="51">
        <v>121</v>
      </c>
      <c r="E93" s="51">
        <v>7</v>
      </c>
      <c r="F93" s="51">
        <v>2024</v>
      </c>
      <c r="G93" s="52">
        <v>45489</v>
      </c>
      <c r="H93" s="50" t="s">
        <v>921</v>
      </c>
      <c r="I93" s="52">
        <v>45510.699295983795</v>
      </c>
      <c r="J93" s="52">
        <v>45489</v>
      </c>
      <c r="K93" s="50" t="s">
        <v>336</v>
      </c>
      <c r="L93" s="50" t="s">
        <v>336</v>
      </c>
      <c r="M93" s="50" t="s">
        <v>392</v>
      </c>
      <c r="N93" s="53">
        <v>90</v>
      </c>
      <c r="O93" s="53"/>
      <c r="P93" s="311" t="s">
        <v>200</v>
      </c>
      <c r="Q93" s="311" t="s">
        <v>239</v>
      </c>
      <c r="R93" s="55">
        <v>0</v>
      </c>
      <c r="S93" s="359"/>
      <c r="T93" s="197" t="str">
        <f>_xlfn.IFNA(VLOOKUP(VALUE(Table30[[#This Row],[TaxCode]]),TVA!E$2:H$627,4,FALSE),"")</f>
        <v>Achiziţii de bunuri şi servicii taxabile cu cota de 9% altele decât importurile si  cele supuse masurilor de simplificare</v>
      </c>
      <c r="V93" s="57"/>
    </row>
    <row r="94" spans="1:25" ht="16.5" customHeight="1">
      <c r="A94" s="49" t="s">
        <v>813</v>
      </c>
      <c r="B94" s="49" t="s">
        <v>383</v>
      </c>
      <c r="C94" s="50" t="s">
        <v>384</v>
      </c>
      <c r="D94" s="51">
        <v>121</v>
      </c>
      <c r="E94" s="51">
        <v>7</v>
      </c>
      <c r="F94" s="51">
        <v>2024</v>
      </c>
      <c r="G94" s="52">
        <v>45489</v>
      </c>
      <c r="H94" s="50" t="s">
        <v>921</v>
      </c>
      <c r="I94" s="52">
        <v>45510.699295983795</v>
      </c>
      <c r="J94" s="52">
        <v>45489</v>
      </c>
      <c r="K94" s="50" t="s">
        <v>387</v>
      </c>
      <c r="L94" s="50" t="s">
        <v>388</v>
      </c>
      <c r="M94" s="50" t="s">
        <v>389</v>
      </c>
      <c r="N94" s="53"/>
      <c r="O94" s="53">
        <v>90</v>
      </c>
      <c r="P94" s="311" t="s">
        <v>200</v>
      </c>
      <c r="Q94" s="311" t="s">
        <v>239</v>
      </c>
      <c r="R94" s="55">
        <v>0</v>
      </c>
      <c r="S94" s="358"/>
      <c r="T94" s="197" t="str">
        <f>_xlfn.IFNA(VLOOKUP(VALUE(Table30[[#This Row],[TaxCode]]),TVA!E$2:H$627,4,FALSE),"")</f>
        <v>Achiziţii de bunuri şi servicii taxabile cu cota de 9% altele decât importurile si  cele supuse masurilor de simplificare</v>
      </c>
      <c r="V94" s="57"/>
    </row>
    <row r="95" spans="1:25" ht="16.5" customHeight="1">
      <c r="A95" s="49" t="s">
        <v>813</v>
      </c>
      <c r="B95" s="49" t="s">
        <v>383</v>
      </c>
      <c r="C95" s="50" t="s">
        <v>384</v>
      </c>
      <c r="D95" s="51">
        <v>121</v>
      </c>
      <c r="E95" s="51">
        <v>7</v>
      </c>
      <c r="F95" s="51">
        <v>2024</v>
      </c>
      <c r="G95" s="52">
        <v>45488</v>
      </c>
      <c r="H95" s="50" t="s">
        <v>395</v>
      </c>
      <c r="I95" s="52">
        <v>45510.701018136569</v>
      </c>
      <c r="J95" s="52">
        <v>45488</v>
      </c>
      <c r="K95" s="50" t="s">
        <v>336</v>
      </c>
      <c r="L95" s="50" t="s">
        <v>336</v>
      </c>
      <c r="M95" s="50" t="s">
        <v>394</v>
      </c>
      <c r="N95" s="53">
        <v>5</v>
      </c>
      <c r="O95" s="53"/>
      <c r="P95" s="54" t="s">
        <v>200</v>
      </c>
      <c r="Q95" s="54" t="s">
        <v>243</v>
      </c>
      <c r="R95" s="55">
        <v>0</v>
      </c>
      <c r="S95" s="357" t="s">
        <v>673</v>
      </c>
      <c r="T95" s="197" t="str">
        <f>_xlfn.IFNA(VLOOKUP(VALUE(Table30[[#This Row],[TaxCode]]),TVA!E$2:H$627,4,FALSE),"")</f>
        <v>Achiziţii de bunuri şi servicii scutite de taxă  sau neimpozabile altele decat AIC servicii scutite de taxa</v>
      </c>
      <c r="V95" s="57"/>
    </row>
    <row r="96" spans="1:25" ht="16.5" customHeight="1">
      <c r="A96" s="49" t="s">
        <v>813</v>
      </c>
      <c r="B96" s="49" t="s">
        <v>383</v>
      </c>
      <c r="C96" s="50" t="s">
        <v>384</v>
      </c>
      <c r="D96" s="51">
        <v>121</v>
      </c>
      <c r="E96" s="51">
        <v>7</v>
      </c>
      <c r="F96" s="51">
        <v>2024</v>
      </c>
      <c r="G96" s="52">
        <v>45488</v>
      </c>
      <c r="H96" s="50" t="s">
        <v>395</v>
      </c>
      <c r="I96" s="52">
        <v>45510.701018136569</v>
      </c>
      <c r="J96" s="52">
        <v>45488</v>
      </c>
      <c r="K96" s="50" t="s">
        <v>387</v>
      </c>
      <c r="L96" s="50" t="s">
        <v>388</v>
      </c>
      <c r="M96" s="50" t="s">
        <v>389</v>
      </c>
      <c r="N96" s="53"/>
      <c r="O96" s="53">
        <v>5</v>
      </c>
      <c r="P96" s="311" t="s">
        <v>200</v>
      </c>
      <c r="Q96" s="311" t="s">
        <v>243</v>
      </c>
      <c r="R96" s="55">
        <v>0</v>
      </c>
      <c r="S96" s="358"/>
      <c r="T96" s="197" t="str">
        <f>_xlfn.IFNA(VLOOKUP(VALUE(Table30[[#This Row],[TaxCode]]),TVA!E$2:H$627,4,FALSE),"")</f>
        <v>Achiziţii de bunuri şi servicii scutite de taxă  sau neimpozabile altele decat AIC servicii scutite de taxa</v>
      </c>
      <c r="V96" s="57"/>
    </row>
    <row r="97" spans="1:26" ht="16.5" customHeight="1">
      <c r="A97" s="49"/>
      <c r="B97" s="49"/>
      <c r="C97" s="50"/>
      <c r="D97" s="51"/>
      <c r="E97" s="51"/>
      <c r="F97" s="51"/>
      <c r="G97" s="52"/>
      <c r="H97" s="50"/>
      <c r="I97" s="52"/>
      <c r="J97" s="52"/>
      <c r="K97" s="50"/>
      <c r="L97" s="50"/>
      <c r="M97" s="50"/>
      <c r="N97" s="53"/>
      <c r="O97" s="53"/>
      <c r="P97" s="54"/>
      <c r="Q97" s="54"/>
      <c r="R97" s="55"/>
      <c r="S97" s="58"/>
      <c r="T97" s="197" t="str">
        <f>_xlfn.IFNA(VLOOKUP(VALUE(Table30[[#This Row],[TaxCode]]),TVA!E$2:H$627,4,FALSE),"")</f>
        <v/>
      </c>
      <c r="V97" s="57"/>
    </row>
    <row r="98" spans="1:26" ht="16.5" customHeight="1">
      <c r="A98" s="49" t="s">
        <v>813</v>
      </c>
      <c r="B98" s="49" t="s">
        <v>383</v>
      </c>
      <c r="C98" s="50" t="s">
        <v>384</v>
      </c>
      <c r="D98" s="51">
        <v>122</v>
      </c>
      <c r="E98" s="51">
        <v>7</v>
      </c>
      <c r="F98" s="51">
        <v>2024</v>
      </c>
      <c r="G98" s="52">
        <v>45485</v>
      </c>
      <c r="H98" s="50" t="s">
        <v>922</v>
      </c>
      <c r="I98" s="52">
        <v>45495.601375196755</v>
      </c>
      <c r="J98" s="52">
        <v>45485</v>
      </c>
      <c r="K98" s="50" t="s">
        <v>336</v>
      </c>
      <c r="L98" s="50" t="s">
        <v>336</v>
      </c>
      <c r="M98" s="50" t="s">
        <v>674</v>
      </c>
      <c r="N98" s="53">
        <v>1000</v>
      </c>
      <c r="O98" s="53"/>
      <c r="P98" s="54" t="s">
        <v>200</v>
      </c>
      <c r="Q98" s="54" t="s">
        <v>1840</v>
      </c>
      <c r="R98" s="55">
        <v>50</v>
      </c>
      <c r="S98" s="357" t="s">
        <v>675</v>
      </c>
      <c r="T98" s="197" t="str">
        <f>_xlfn.IFNA(VLOOKUP(VALUE(Table30[[#This Row],[TaxCode]]),TVA!E$2:H$627,4,FALSE),"")</f>
        <v>Achiziţii de bunuri și servicii, taxabile cu cota de 5% altele decât importurile si  cele supuse masurilor de simplificare</v>
      </c>
      <c r="V98" s="57"/>
    </row>
    <row r="99" spans="1:26" ht="16.5" customHeight="1">
      <c r="A99" s="49" t="s">
        <v>813</v>
      </c>
      <c r="B99" s="49" t="s">
        <v>383</v>
      </c>
      <c r="C99" s="50" t="s">
        <v>384</v>
      </c>
      <c r="D99" s="51">
        <v>122</v>
      </c>
      <c r="E99" s="51">
        <v>7</v>
      </c>
      <c r="F99" s="51">
        <v>2024</v>
      </c>
      <c r="G99" s="52">
        <v>45485</v>
      </c>
      <c r="H99" s="50" t="s">
        <v>922</v>
      </c>
      <c r="I99" s="52">
        <v>45495.601375196755</v>
      </c>
      <c r="J99" s="52">
        <v>45485</v>
      </c>
      <c r="K99" s="50" t="s">
        <v>387</v>
      </c>
      <c r="L99" s="50" t="s">
        <v>388</v>
      </c>
      <c r="M99" s="50" t="s">
        <v>389</v>
      </c>
      <c r="N99" s="53"/>
      <c r="O99" s="53">
        <v>1000</v>
      </c>
      <c r="P99" s="311" t="s">
        <v>200</v>
      </c>
      <c r="Q99" s="311" t="s">
        <v>1840</v>
      </c>
      <c r="R99" s="55">
        <v>0</v>
      </c>
      <c r="S99" s="359"/>
      <c r="T99" s="197" t="str">
        <f>_xlfn.IFNA(VLOOKUP(VALUE(Table30[[#This Row],[TaxCode]]),TVA!E$2:H$627,4,FALSE),"")</f>
        <v>Achiziţii de bunuri și servicii, taxabile cu cota de 5% altele decât importurile si  cele supuse masurilor de simplificare</v>
      </c>
      <c r="V99" s="57"/>
    </row>
    <row r="100" spans="1:26" ht="16.5" customHeight="1">
      <c r="A100" s="49" t="s">
        <v>813</v>
      </c>
      <c r="B100" s="49" t="s">
        <v>383</v>
      </c>
      <c r="C100" s="50" t="s">
        <v>384</v>
      </c>
      <c r="D100" s="51">
        <v>122</v>
      </c>
      <c r="E100" s="51">
        <v>7</v>
      </c>
      <c r="F100" s="51">
        <v>2024</v>
      </c>
      <c r="G100" s="52">
        <v>45485</v>
      </c>
      <c r="H100" s="50" t="s">
        <v>922</v>
      </c>
      <c r="I100" s="52">
        <v>45495.601375196755</v>
      </c>
      <c r="J100" s="52">
        <v>45485</v>
      </c>
      <c r="K100" s="50" t="s">
        <v>336</v>
      </c>
      <c r="L100" s="50" t="s">
        <v>336</v>
      </c>
      <c r="M100" s="50" t="s">
        <v>392</v>
      </c>
      <c r="N100" s="53">
        <f>N98*5%</f>
        <v>50</v>
      </c>
      <c r="O100" s="53"/>
      <c r="P100" s="311" t="s">
        <v>200</v>
      </c>
      <c r="Q100" s="311" t="s">
        <v>1840</v>
      </c>
      <c r="R100" s="55">
        <v>0</v>
      </c>
      <c r="S100" s="359"/>
      <c r="T100" s="197" t="str">
        <f>_xlfn.IFNA(VLOOKUP(VALUE(Table30[[#This Row],[TaxCode]]),TVA!E$2:H$627,4,FALSE),"")</f>
        <v>Achiziţii de bunuri și servicii, taxabile cu cota de 5% altele decât importurile si  cele supuse masurilor de simplificare</v>
      </c>
      <c r="V100" s="57"/>
    </row>
    <row r="101" spans="1:26" ht="16.5" customHeight="1">
      <c r="A101" s="49" t="s">
        <v>813</v>
      </c>
      <c r="B101" s="49" t="s">
        <v>383</v>
      </c>
      <c r="C101" s="50" t="s">
        <v>384</v>
      </c>
      <c r="D101" s="51">
        <v>122</v>
      </c>
      <c r="E101" s="51">
        <v>7</v>
      </c>
      <c r="F101" s="51">
        <v>2024</v>
      </c>
      <c r="G101" s="52">
        <v>45485</v>
      </c>
      <c r="H101" s="50" t="s">
        <v>922</v>
      </c>
      <c r="I101" s="52">
        <v>45495.601375196755</v>
      </c>
      <c r="J101" s="52">
        <v>45485</v>
      </c>
      <c r="K101" s="50" t="s">
        <v>387</v>
      </c>
      <c r="L101" s="50" t="s">
        <v>388</v>
      </c>
      <c r="M101" s="50" t="s">
        <v>389</v>
      </c>
      <c r="N101" s="53"/>
      <c r="O101" s="53">
        <v>50</v>
      </c>
      <c r="P101" s="311" t="s">
        <v>200</v>
      </c>
      <c r="Q101" s="311" t="s">
        <v>1840</v>
      </c>
      <c r="R101" s="55">
        <v>0</v>
      </c>
      <c r="S101" s="358"/>
      <c r="T101" s="197" t="str">
        <f>_xlfn.IFNA(VLOOKUP(VALUE(Table30[[#This Row],[TaxCode]]),TVA!E$2:H$627,4,FALSE),"")</f>
        <v>Achiziţii de bunuri și servicii, taxabile cu cota de 5% altele decât importurile si  cele supuse masurilor de simplificare</v>
      </c>
      <c r="V101" s="57"/>
    </row>
    <row r="102" spans="1:26" ht="16.5" customHeight="1">
      <c r="A102" s="49"/>
      <c r="B102" s="49"/>
      <c r="C102" s="50"/>
      <c r="D102" s="51"/>
      <c r="E102" s="51"/>
      <c r="F102" s="51"/>
      <c r="G102" s="52"/>
      <c r="H102" s="50"/>
      <c r="I102" s="52"/>
      <c r="J102" s="52"/>
      <c r="K102" s="50"/>
      <c r="L102" s="50"/>
      <c r="M102" s="50"/>
      <c r="N102" s="53"/>
      <c r="O102" s="53"/>
      <c r="P102" s="54"/>
      <c r="Q102" s="54"/>
      <c r="R102" s="55"/>
      <c r="S102" s="58"/>
      <c r="T102" s="197" t="str">
        <f>_xlfn.IFNA(VLOOKUP(VALUE(Table30[[#This Row],[TaxCode]]),TVA!E$2:H$627,4,FALSE),"")</f>
        <v/>
      </c>
      <c r="V102" s="57"/>
    </row>
    <row r="103" spans="1:26" ht="16.5" customHeight="1">
      <c r="A103" s="49" t="s">
        <v>813</v>
      </c>
      <c r="B103" s="62" t="s">
        <v>402</v>
      </c>
      <c r="C103" s="63" t="s">
        <v>384</v>
      </c>
      <c r="D103" s="64">
        <v>123</v>
      </c>
      <c r="E103" s="64">
        <v>7</v>
      </c>
      <c r="F103" s="64">
        <v>2024</v>
      </c>
      <c r="G103" s="65">
        <v>45474.527748692126</v>
      </c>
      <c r="H103" s="63" t="s">
        <v>923</v>
      </c>
      <c r="I103" s="65">
        <v>45518.528255127312</v>
      </c>
      <c r="J103" s="65">
        <v>45474.527748692126</v>
      </c>
      <c r="K103" s="63" t="s">
        <v>336</v>
      </c>
      <c r="L103" s="63" t="s">
        <v>336</v>
      </c>
      <c r="M103" s="63" t="s">
        <v>546</v>
      </c>
      <c r="N103" s="66">
        <v>10000</v>
      </c>
      <c r="O103" s="66"/>
      <c r="P103" s="67" t="s">
        <v>200</v>
      </c>
      <c r="Q103" s="67" t="s">
        <v>677</v>
      </c>
      <c r="R103" s="136">
        <v>1900</v>
      </c>
      <c r="S103" s="357" t="s">
        <v>678</v>
      </c>
      <c r="T103" s="197" t="str">
        <f>_xlfn.IFNA(VLOOKUP(VALUE(Table30[[#This Row],[TaxCode]]),TVA!E$2:H$627,4,FALSE),"")</f>
        <v>Achiziţii de bunuri şi servicii supuse măsurilor de simplificare taxabile cu cota de 19 %</v>
      </c>
      <c r="U103" s="80" t="s">
        <v>775</v>
      </c>
      <c r="V103" s="57"/>
    </row>
    <row r="104" spans="1:26" ht="16.5" customHeight="1">
      <c r="A104" s="49" t="s">
        <v>813</v>
      </c>
      <c r="B104" s="62" t="s">
        <v>402</v>
      </c>
      <c r="C104" s="63" t="s">
        <v>384</v>
      </c>
      <c r="D104" s="64">
        <v>123</v>
      </c>
      <c r="E104" s="64">
        <v>7</v>
      </c>
      <c r="F104" s="64">
        <v>2024</v>
      </c>
      <c r="G104" s="65">
        <v>45474.527748692126</v>
      </c>
      <c r="H104" s="63" t="s">
        <v>923</v>
      </c>
      <c r="I104" s="65">
        <v>45518.528255127312</v>
      </c>
      <c r="J104" s="65">
        <v>45474.527748692126</v>
      </c>
      <c r="K104" s="63" t="s">
        <v>387</v>
      </c>
      <c r="L104" s="50" t="s">
        <v>388</v>
      </c>
      <c r="M104" s="63" t="s">
        <v>391</v>
      </c>
      <c r="N104" s="66"/>
      <c r="O104" s="66">
        <v>10000</v>
      </c>
      <c r="P104" s="314" t="s">
        <v>200</v>
      </c>
      <c r="Q104" s="314" t="s">
        <v>677</v>
      </c>
      <c r="R104" s="68">
        <v>0</v>
      </c>
      <c r="S104" s="359"/>
      <c r="T104" s="197" t="str">
        <f>_xlfn.IFNA(VLOOKUP(VALUE(Table30[[#This Row],[TaxCode]]),TVA!E$2:H$627,4,FALSE),"")</f>
        <v>Achiziţii de bunuri şi servicii supuse măsurilor de simplificare taxabile cu cota de 19 %</v>
      </c>
      <c r="U104" s="80" t="s">
        <v>776</v>
      </c>
      <c r="V104" s="57"/>
    </row>
    <row r="105" spans="1:26" ht="16.5" customHeight="1">
      <c r="A105" s="49" t="s">
        <v>813</v>
      </c>
      <c r="B105" s="62" t="s">
        <v>402</v>
      </c>
      <c r="C105" s="63" t="s">
        <v>384</v>
      </c>
      <c r="D105" s="64">
        <v>123</v>
      </c>
      <c r="E105" s="64">
        <v>7</v>
      </c>
      <c r="F105" s="64">
        <v>2024</v>
      </c>
      <c r="G105" s="65">
        <v>45474.527748692126</v>
      </c>
      <c r="H105" s="63" t="s">
        <v>923</v>
      </c>
      <c r="I105" s="65">
        <v>45518.528255127312</v>
      </c>
      <c r="J105" s="65">
        <v>45474.527748692126</v>
      </c>
      <c r="K105" s="63" t="s">
        <v>336</v>
      </c>
      <c r="L105" s="63" t="s">
        <v>336</v>
      </c>
      <c r="M105" s="63" t="s">
        <v>392</v>
      </c>
      <c r="N105" s="66">
        <v>1900</v>
      </c>
      <c r="O105" s="66"/>
      <c r="P105" s="314" t="s">
        <v>200</v>
      </c>
      <c r="Q105" s="314" t="s">
        <v>677</v>
      </c>
      <c r="R105" s="68">
        <v>0</v>
      </c>
      <c r="S105" s="359"/>
      <c r="T105" s="197" t="str">
        <f>_xlfn.IFNA(VLOOKUP(VALUE(Table30[[#This Row],[TaxCode]]),TVA!E$2:H$627,4,FALSE),"")</f>
        <v>Achiziţii de bunuri şi servicii supuse măsurilor de simplificare taxabile cu cota de 19 %</v>
      </c>
      <c r="U105" s="80" t="s">
        <v>777</v>
      </c>
      <c r="V105" s="57"/>
    </row>
    <row r="106" spans="1:26" ht="16.5" customHeight="1">
      <c r="A106" s="49" t="s">
        <v>813</v>
      </c>
      <c r="B106" s="62" t="s">
        <v>402</v>
      </c>
      <c r="C106" s="63" t="s">
        <v>384</v>
      </c>
      <c r="D106" s="64">
        <v>123</v>
      </c>
      <c r="E106" s="64">
        <v>7</v>
      </c>
      <c r="F106" s="64">
        <v>2024</v>
      </c>
      <c r="G106" s="65">
        <v>45474.527748692126</v>
      </c>
      <c r="H106" s="63" t="s">
        <v>923</v>
      </c>
      <c r="I106" s="65">
        <v>45518.528255127312</v>
      </c>
      <c r="J106" s="65">
        <v>45474.527748692126</v>
      </c>
      <c r="K106" s="63" t="s">
        <v>336</v>
      </c>
      <c r="L106" s="63" t="s">
        <v>336</v>
      </c>
      <c r="M106" s="63" t="s">
        <v>405</v>
      </c>
      <c r="N106" s="66"/>
      <c r="O106" s="66">
        <v>1900</v>
      </c>
      <c r="P106" s="314" t="s">
        <v>200</v>
      </c>
      <c r="Q106" s="314" t="s">
        <v>677</v>
      </c>
      <c r="R106" s="68">
        <v>0</v>
      </c>
      <c r="S106" s="358"/>
      <c r="T106" s="197" t="str">
        <f>_xlfn.IFNA(VLOOKUP(VALUE(Table30[[#This Row],[TaxCode]]),TVA!E$2:H$627,4,FALSE),"")</f>
        <v>Achiziţii de bunuri şi servicii supuse măsurilor de simplificare taxabile cu cota de 19 %</v>
      </c>
      <c r="U106" s="80" t="s">
        <v>778</v>
      </c>
      <c r="V106" s="57"/>
    </row>
    <row r="107" spans="1:26" ht="16.5" customHeight="1">
      <c r="A107" s="49"/>
      <c r="B107" s="49"/>
      <c r="C107" s="50"/>
      <c r="D107" s="51"/>
      <c r="E107" s="51"/>
      <c r="F107" s="51"/>
      <c r="G107" s="52"/>
      <c r="H107" s="50"/>
      <c r="I107" s="52"/>
      <c r="J107" s="52"/>
      <c r="K107" s="50"/>
      <c r="L107" s="50"/>
      <c r="M107" s="50"/>
      <c r="N107" s="53"/>
      <c r="O107" s="53"/>
      <c r="P107" s="54"/>
      <c r="Q107" s="54"/>
      <c r="R107" s="55"/>
      <c r="S107" s="60"/>
      <c r="T107" s="197" t="str">
        <f>_xlfn.IFNA(VLOOKUP(VALUE(Table30[[#This Row],[TaxCode]]),TVA!E$2:H$627,4,FALSE),"")</f>
        <v/>
      </c>
      <c r="U107" s="80" t="s">
        <v>779</v>
      </c>
      <c r="V107" s="57"/>
    </row>
    <row r="108" spans="1:26" ht="16.5" customHeight="1">
      <c r="A108" s="49" t="s">
        <v>813</v>
      </c>
      <c r="B108" s="62" t="s">
        <v>402</v>
      </c>
      <c r="C108" s="63" t="s">
        <v>384</v>
      </c>
      <c r="D108" s="64">
        <v>124</v>
      </c>
      <c r="E108" s="64">
        <v>7</v>
      </c>
      <c r="F108" s="64">
        <v>2024</v>
      </c>
      <c r="G108" s="65">
        <v>45474.527748692126</v>
      </c>
      <c r="H108" s="63" t="s">
        <v>924</v>
      </c>
      <c r="I108" s="65">
        <v>45518.528255127312</v>
      </c>
      <c r="J108" s="65">
        <v>45474.527748692126</v>
      </c>
      <c r="K108" s="63" t="s">
        <v>336</v>
      </c>
      <c r="L108" s="63" t="s">
        <v>336</v>
      </c>
      <c r="M108" s="63" t="s">
        <v>676</v>
      </c>
      <c r="N108" s="66">
        <v>10000</v>
      </c>
      <c r="O108" s="66"/>
      <c r="P108" s="67" t="s">
        <v>200</v>
      </c>
      <c r="Q108" s="67" t="s">
        <v>235</v>
      </c>
      <c r="R108" s="68">
        <v>900</v>
      </c>
      <c r="S108" s="357" t="s">
        <v>679</v>
      </c>
      <c r="T108" s="197" t="str">
        <f>_xlfn.IFNA(VLOOKUP(VALUE(Table30[[#This Row],[TaxCode]]),TVA!E$2:H$627,4,FALSE),"")</f>
        <v>Achiziţii de bunuri şi servicii supuse măsurilor de simplificare taxabile cu cota de 9 %</v>
      </c>
      <c r="U108" s="80" t="s">
        <v>780</v>
      </c>
      <c r="V108" s="57"/>
      <c r="Y108" s="137"/>
      <c r="Z108" s="137"/>
    </row>
    <row r="109" spans="1:26" ht="16.5" customHeight="1">
      <c r="A109" s="49" t="s">
        <v>813</v>
      </c>
      <c r="B109" s="62" t="s">
        <v>402</v>
      </c>
      <c r="C109" s="63" t="s">
        <v>384</v>
      </c>
      <c r="D109" s="64">
        <v>124</v>
      </c>
      <c r="E109" s="64">
        <v>7</v>
      </c>
      <c r="F109" s="64">
        <v>2024</v>
      </c>
      <c r="G109" s="65">
        <v>45474.527748692126</v>
      </c>
      <c r="H109" s="63" t="s">
        <v>924</v>
      </c>
      <c r="I109" s="65">
        <v>45518.528255127312</v>
      </c>
      <c r="J109" s="65">
        <v>45474.527748692126</v>
      </c>
      <c r="K109" s="63" t="s">
        <v>387</v>
      </c>
      <c r="L109" s="50" t="s">
        <v>388</v>
      </c>
      <c r="M109" s="63" t="s">
        <v>389</v>
      </c>
      <c r="N109" s="66"/>
      <c r="O109" s="66">
        <v>10000</v>
      </c>
      <c r="P109" s="314" t="s">
        <v>200</v>
      </c>
      <c r="Q109" s="314" t="s">
        <v>235</v>
      </c>
      <c r="R109" s="68">
        <v>0</v>
      </c>
      <c r="S109" s="359"/>
      <c r="T109" s="197" t="str">
        <f>_xlfn.IFNA(VLOOKUP(VALUE(Table30[[#This Row],[TaxCode]]),TVA!E$2:H$627,4,FALSE),"")</f>
        <v>Achiziţii de bunuri şi servicii supuse măsurilor de simplificare taxabile cu cota de 9 %</v>
      </c>
      <c r="V109" s="57"/>
    </row>
    <row r="110" spans="1:26" ht="16.5" customHeight="1">
      <c r="A110" s="49" t="s">
        <v>813</v>
      </c>
      <c r="B110" s="62" t="s">
        <v>402</v>
      </c>
      <c r="C110" s="63" t="s">
        <v>384</v>
      </c>
      <c r="D110" s="64">
        <v>124</v>
      </c>
      <c r="E110" s="64">
        <v>7</v>
      </c>
      <c r="F110" s="64">
        <v>2024</v>
      </c>
      <c r="G110" s="65">
        <v>45474.527748692126</v>
      </c>
      <c r="H110" s="63" t="s">
        <v>924</v>
      </c>
      <c r="I110" s="65">
        <v>45518.528255127312</v>
      </c>
      <c r="J110" s="65">
        <v>45474.527748692126</v>
      </c>
      <c r="K110" s="63" t="s">
        <v>336</v>
      </c>
      <c r="L110" s="63" t="s">
        <v>336</v>
      </c>
      <c r="M110" s="63" t="s">
        <v>392</v>
      </c>
      <c r="N110" s="66">
        <v>900</v>
      </c>
      <c r="O110" s="66"/>
      <c r="P110" s="314" t="s">
        <v>200</v>
      </c>
      <c r="Q110" s="314" t="s">
        <v>235</v>
      </c>
      <c r="R110" s="68">
        <v>0</v>
      </c>
      <c r="S110" s="359"/>
      <c r="T110" s="197" t="str">
        <f>_xlfn.IFNA(VLOOKUP(VALUE(Table30[[#This Row],[TaxCode]]),TVA!E$2:H$627,4,FALSE),"")</f>
        <v>Achiziţii de bunuri şi servicii supuse măsurilor de simplificare taxabile cu cota de 9 %</v>
      </c>
      <c r="V110" s="57"/>
    </row>
    <row r="111" spans="1:26" ht="16.5" customHeight="1">
      <c r="A111" s="49" t="s">
        <v>813</v>
      </c>
      <c r="B111" s="62" t="s">
        <v>402</v>
      </c>
      <c r="C111" s="63" t="s">
        <v>384</v>
      </c>
      <c r="D111" s="64">
        <v>124</v>
      </c>
      <c r="E111" s="64">
        <v>7</v>
      </c>
      <c r="F111" s="64">
        <v>2024</v>
      </c>
      <c r="G111" s="65">
        <v>45474.527748692126</v>
      </c>
      <c r="H111" s="63" t="s">
        <v>924</v>
      </c>
      <c r="I111" s="65">
        <v>45518.528255127312</v>
      </c>
      <c r="J111" s="65">
        <v>45474.527748692126</v>
      </c>
      <c r="K111" s="63" t="s">
        <v>336</v>
      </c>
      <c r="L111" s="63" t="s">
        <v>336</v>
      </c>
      <c r="M111" s="63" t="s">
        <v>405</v>
      </c>
      <c r="N111" s="66"/>
      <c r="O111" s="66">
        <v>900</v>
      </c>
      <c r="P111" s="314" t="s">
        <v>200</v>
      </c>
      <c r="Q111" s="314" t="s">
        <v>235</v>
      </c>
      <c r="R111" s="68">
        <v>0</v>
      </c>
      <c r="S111" s="358"/>
      <c r="T111" s="197" t="str">
        <f>_xlfn.IFNA(VLOOKUP(VALUE(Table30[[#This Row],[TaxCode]]),TVA!E$2:H$627,4,FALSE),"")</f>
        <v>Achiziţii de bunuri şi servicii supuse măsurilor de simplificare taxabile cu cota de 9 %</v>
      </c>
      <c r="V111" s="57"/>
    </row>
    <row r="112" spans="1:26" ht="16.5" customHeight="1">
      <c r="A112" s="49"/>
      <c r="B112" s="49"/>
      <c r="C112" s="50"/>
      <c r="D112" s="51"/>
      <c r="E112" s="51"/>
      <c r="F112" s="51"/>
      <c r="G112" s="52"/>
      <c r="H112" s="50"/>
      <c r="I112" s="52"/>
      <c r="J112" s="52"/>
      <c r="K112" s="50"/>
      <c r="L112" s="50"/>
      <c r="M112" s="50"/>
      <c r="N112" s="53"/>
      <c r="O112" s="53"/>
      <c r="P112" s="54"/>
      <c r="Q112" s="54"/>
      <c r="R112" s="55"/>
      <c r="S112" s="60"/>
      <c r="T112" s="197" t="str">
        <f>_xlfn.IFNA(VLOOKUP(VALUE(Table30[[#This Row],[TaxCode]]),TVA!E$2:H$627,4,FALSE),"")</f>
        <v/>
      </c>
      <c r="U112" s="80" t="s">
        <v>781</v>
      </c>
      <c r="V112" s="57"/>
    </row>
    <row r="113" spans="1:25" ht="16.5" customHeight="1">
      <c r="A113" s="49" t="s">
        <v>813</v>
      </c>
      <c r="B113" s="49" t="s">
        <v>383</v>
      </c>
      <c r="C113" s="50" t="s">
        <v>384</v>
      </c>
      <c r="D113" s="51">
        <v>125</v>
      </c>
      <c r="E113" s="51">
        <v>7</v>
      </c>
      <c r="F113" s="51">
        <v>2024</v>
      </c>
      <c r="G113" s="52">
        <v>45474</v>
      </c>
      <c r="H113" s="50" t="s">
        <v>386</v>
      </c>
      <c r="I113" s="52">
        <v>45489.540362534717</v>
      </c>
      <c r="J113" s="52">
        <v>45474</v>
      </c>
      <c r="K113" s="50" t="s">
        <v>336</v>
      </c>
      <c r="L113" s="50" t="s">
        <v>336</v>
      </c>
      <c r="M113" s="50" t="s">
        <v>385</v>
      </c>
      <c r="N113" s="53">
        <v>240</v>
      </c>
      <c r="O113" s="53"/>
      <c r="P113" s="54" t="s">
        <v>200</v>
      </c>
      <c r="Q113" s="54" t="s">
        <v>243</v>
      </c>
      <c r="R113" s="136">
        <v>0</v>
      </c>
      <c r="S113" s="357" t="s">
        <v>673</v>
      </c>
      <c r="T113" s="197" t="str">
        <f>_xlfn.IFNA(VLOOKUP(VALUE(Table30[[#This Row],[TaxCode]]),TVA!E$2:H$627,4,FALSE),"")</f>
        <v>Achiziţii de bunuri şi servicii scutite de taxă  sau neimpozabile altele decat AIC servicii scutite de taxa</v>
      </c>
      <c r="U113" s="80" t="s">
        <v>753</v>
      </c>
      <c r="V113" s="57"/>
    </row>
    <row r="114" spans="1:25" ht="16.5" customHeight="1">
      <c r="A114" s="49" t="s">
        <v>813</v>
      </c>
      <c r="B114" s="49" t="s">
        <v>383</v>
      </c>
      <c r="C114" s="50" t="s">
        <v>384</v>
      </c>
      <c r="D114" s="51">
        <v>125</v>
      </c>
      <c r="E114" s="51">
        <v>7</v>
      </c>
      <c r="F114" s="51">
        <v>2024</v>
      </c>
      <c r="G114" s="52">
        <v>45474</v>
      </c>
      <c r="H114" s="50" t="s">
        <v>386</v>
      </c>
      <c r="I114" s="52">
        <v>45489.540362534717</v>
      </c>
      <c r="J114" s="52">
        <v>45474</v>
      </c>
      <c r="K114" s="50" t="s">
        <v>387</v>
      </c>
      <c r="L114" s="50" t="s">
        <v>388</v>
      </c>
      <c r="M114" s="50" t="s">
        <v>389</v>
      </c>
      <c r="N114" s="53"/>
      <c r="O114" s="53">
        <v>240</v>
      </c>
      <c r="P114" s="311" t="s">
        <v>200</v>
      </c>
      <c r="Q114" s="311" t="s">
        <v>243</v>
      </c>
      <c r="R114" s="55">
        <v>0</v>
      </c>
      <c r="S114" s="358"/>
      <c r="T114" s="197" t="str">
        <f>_xlfn.IFNA(VLOOKUP(VALUE(Table30[[#This Row],[TaxCode]]),TVA!E$2:H$627,4,FALSE),"")</f>
        <v>Achiziţii de bunuri şi servicii scutite de taxă  sau neimpozabile altele decat AIC servicii scutite de taxa</v>
      </c>
      <c r="U114" s="80" t="s">
        <v>782</v>
      </c>
      <c r="V114" s="57"/>
    </row>
    <row r="115" spans="1:25" ht="16.5" customHeight="1">
      <c r="A115" s="49"/>
      <c r="B115" s="49"/>
      <c r="C115" s="50"/>
      <c r="D115" s="51"/>
      <c r="E115" s="51"/>
      <c r="F115" s="51"/>
      <c r="G115" s="52"/>
      <c r="H115" s="50"/>
      <c r="I115" s="52"/>
      <c r="J115" s="52"/>
      <c r="K115" s="50"/>
      <c r="L115" s="50"/>
      <c r="M115" s="50"/>
      <c r="N115" s="53"/>
      <c r="O115" s="53"/>
      <c r="P115" s="54"/>
      <c r="Q115" s="54"/>
      <c r="R115" s="55"/>
      <c r="S115" s="56"/>
      <c r="T115" s="197" t="str">
        <f>_xlfn.IFNA(VLOOKUP(VALUE(Table30[[#This Row],[TaxCode]]),TVA!E$2:H$627,4,FALSE),"")</f>
        <v/>
      </c>
      <c r="U115" s="80" t="s">
        <v>783</v>
      </c>
      <c r="V115" s="57"/>
    </row>
    <row r="116" spans="1:25" ht="16.5" customHeight="1">
      <c r="A116" s="49" t="s">
        <v>813</v>
      </c>
      <c r="B116" s="62" t="s">
        <v>383</v>
      </c>
      <c r="C116" s="63" t="s">
        <v>384</v>
      </c>
      <c r="D116" s="64">
        <v>126</v>
      </c>
      <c r="E116" s="64">
        <v>7</v>
      </c>
      <c r="F116" s="64">
        <v>2024</v>
      </c>
      <c r="G116" s="65">
        <v>45485</v>
      </c>
      <c r="H116" s="63" t="s">
        <v>397</v>
      </c>
      <c r="I116" s="65">
        <v>45517.566039548612</v>
      </c>
      <c r="J116" s="65">
        <v>45485</v>
      </c>
      <c r="K116" s="63" t="s">
        <v>336</v>
      </c>
      <c r="L116" s="63" t="s">
        <v>336</v>
      </c>
      <c r="M116" s="63" t="s">
        <v>396</v>
      </c>
      <c r="N116" s="66">
        <v>5000</v>
      </c>
      <c r="O116" s="66"/>
      <c r="P116" s="67" t="s">
        <v>200</v>
      </c>
      <c r="Q116" s="67" t="s">
        <v>241</v>
      </c>
      <c r="R116" s="68">
        <v>950</v>
      </c>
      <c r="S116" s="357" t="s">
        <v>689</v>
      </c>
      <c r="T116" s="197" t="str">
        <f>_xlfn.IFNA(VLOOKUP(VALUE(Table30[[#This Row],[TaxCode]]),TVA!E$2:H$627,4,FALSE),"")</f>
        <v>Achizitii de la furnizori care aplica TVA la incasare 19%</v>
      </c>
      <c r="U116" s="80" t="s">
        <v>774</v>
      </c>
      <c r="V116" s="137"/>
    </row>
    <row r="117" spans="1:25" ht="16.5" customHeight="1">
      <c r="A117" s="49" t="s">
        <v>813</v>
      </c>
      <c r="B117" s="62" t="s">
        <v>383</v>
      </c>
      <c r="C117" s="63" t="s">
        <v>384</v>
      </c>
      <c r="D117" s="64">
        <v>126</v>
      </c>
      <c r="E117" s="64">
        <v>7</v>
      </c>
      <c r="F117" s="64">
        <v>2024</v>
      </c>
      <c r="G117" s="65">
        <v>45485</v>
      </c>
      <c r="H117" s="63" t="s">
        <v>397</v>
      </c>
      <c r="I117" s="65">
        <v>45517.566039548612</v>
      </c>
      <c r="J117" s="65">
        <v>45485</v>
      </c>
      <c r="K117" s="63" t="s">
        <v>387</v>
      </c>
      <c r="L117" s="63" t="s">
        <v>388</v>
      </c>
      <c r="M117" s="63" t="s">
        <v>389</v>
      </c>
      <c r="N117" s="66"/>
      <c r="O117" s="66">
        <v>5000</v>
      </c>
      <c r="P117" s="314" t="s">
        <v>200</v>
      </c>
      <c r="Q117" s="314" t="s">
        <v>241</v>
      </c>
      <c r="R117" s="68">
        <v>0</v>
      </c>
      <c r="S117" s="359"/>
      <c r="T117" s="197" t="str">
        <f>_xlfn.IFNA(VLOOKUP(VALUE(Table30[[#This Row],[TaxCode]]),TVA!E$2:H$627,4,FALSE),"")</f>
        <v>Achizitii de la furnizori care aplica TVA la incasare 19%</v>
      </c>
      <c r="V117" s="57"/>
    </row>
    <row r="118" spans="1:25" ht="16.5" customHeight="1">
      <c r="A118" s="49" t="s">
        <v>813</v>
      </c>
      <c r="B118" s="62" t="s">
        <v>383</v>
      </c>
      <c r="C118" s="63" t="s">
        <v>384</v>
      </c>
      <c r="D118" s="64">
        <v>126</v>
      </c>
      <c r="E118" s="64">
        <v>7</v>
      </c>
      <c r="F118" s="64">
        <v>2024</v>
      </c>
      <c r="G118" s="65">
        <v>45485</v>
      </c>
      <c r="H118" s="63" t="s">
        <v>397</v>
      </c>
      <c r="I118" s="65">
        <v>45517.566039548612</v>
      </c>
      <c r="J118" s="65">
        <v>45485</v>
      </c>
      <c r="K118" s="63" t="s">
        <v>336</v>
      </c>
      <c r="L118" s="63" t="s">
        <v>336</v>
      </c>
      <c r="M118" s="63" t="s">
        <v>398</v>
      </c>
      <c r="N118" s="66">
        <v>950</v>
      </c>
      <c r="O118" s="66"/>
      <c r="P118" s="314" t="s">
        <v>200</v>
      </c>
      <c r="Q118" s="314" t="s">
        <v>241</v>
      </c>
      <c r="R118" s="136">
        <v>0</v>
      </c>
      <c r="S118" s="359"/>
      <c r="T118" s="197" t="str">
        <f>_xlfn.IFNA(VLOOKUP(VALUE(Table30[[#This Row],[TaxCode]]),TVA!E$2:H$627,4,FALSE),"")</f>
        <v>Achizitii de la furnizori care aplica TVA la incasare 19%</v>
      </c>
      <c r="U118" s="80" t="s">
        <v>769</v>
      </c>
      <c r="V118" s="57"/>
    </row>
    <row r="119" spans="1:25" ht="16.5" customHeight="1">
      <c r="A119" s="49" t="s">
        <v>813</v>
      </c>
      <c r="B119" s="62" t="s">
        <v>383</v>
      </c>
      <c r="C119" s="63" t="s">
        <v>384</v>
      </c>
      <c r="D119" s="64">
        <v>126</v>
      </c>
      <c r="E119" s="64">
        <v>7</v>
      </c>
      <c r="F119" s="64">
        <v>2024</v>
      </c>
      <c r="G119" s="65">
        <v>45485</v>
      </c>
      <c r="H119" s="63" t="s">
        <v>397</v>
      </c>
      <c r="I119" s="65">
        <v>45517.566039548612</v>
      </c>
      <c r="J119" s="65">
        <v>45485</v>
      </c>
      <c r="K119" s="63" t="s">
        <v>387</v>
      </c>
      <c r="L119" s="63" t="s">
        <v>388</v>
      </c>
      <c r="M119" s="63" t="s">
        <v>389</v>
      </c>
      <c r="N119" s="66"/>
      <c r="O119" s="66">
        <v>950</v>
      </c>
      <c r="P119" s="314" t="s">
        <v>200</v>
      </c>
      <c r="Q119" s="314" t="s">
        <v>241</v>
      </c>
      <c r="R119" s="68">
        <v>0</v>
      </c>
      <c r="S119" s="358"/>
      <c r="T119" s="197" t="str">
        <f>_xlfn.IFNA(VLOOKUP(VALUE(Table30[[#This Row],[TaxCode]]),TVA!E$2:H$627,4,FALSE),"")</f>
        <v>Achizitii de la furnizori care aplica TVA la incasare 19%</v>
      </c>
      <c r="U119" s="80" t="s">
        <v>766</v>
      </c>
      <c r="V119" s="57"/>
      <c r="Y119" s="137"/>
    </row>
    <row r="120" spans="1:25" ht="16.5" customHeight="1">
      <c r="A120" s="62"/>
      <c r="B120" s="62"/>
      <c r="C120" s="63"/>
      <c r="D120" s="64"/>
      <c r="E120" s="64"/>
      <c r="F120" s="64"/>
      <c r="G120" s="65"/>
      <c r="H120" s="63"/>
      <c r="I120" s="65"/>
      <c r="J120" s="65"/>
      <c r="K120" s="63"/>
      <c r="L120" s="63"/>
      <c r="M120" s="63"/>
      <c r="N120" s="66"/>
      <c r="O120" s="66"/>
      <c r="P120" s="67"/>
      <c r="Q120" s="67"/>
      <c r="R120" s="68"/>
      <c r="S120" s="70"/>
      <c r="T120" s="197" t="str">
        <f>_xlfn.IFNA(VLOOKUP(VALUE(Table30[[#This Row],[TaxCode]]),TVA!E$2:H$627,4,FALSE),"")</f>
        <v/>
      </c>
      <c r="V120" s="57"/>
    </row>
    <row r="121" spans="1:25" ht="16.5" customHeight="1">
      <c r="A121" s="49" t="s">
        <v>813</v>
      </c>
      <c r="B121" s="49" t="s">
        <v>383</v>
      </c>
      <c r="C121" s="50" t="s">
        <v>384</v>
      </c>
      <c r="D121" s="51">
        <v>127</v>
      </c>
      <c r="E121" s="51">
        <v>7</v>
      </c>
      <c r="F121" s="51">
        <v>2024</v>
      </c>
      <c r="G121" s="52">
        <v>45495</v>
      </c>
      <c r="H121" s="50" t="s">
        <v>926</v>
      </c>
      <c r="I121" s="52">
        <v>45517.720073993056</v>
      </c>
      <c r="J121" s="52">
        <v>45495</v>
      </c>
      <c r="K121" s="50" t="s">
        <v>336</v>
      </c>
      <c r="L121" s="50" t="s">
        <v>336</v>
      </c>
      <c r="M121" s="50" t="s">
        <v>131</v>
      </c>
      <c r="N121" s="53">
        <v>300</v>
      </c>
      <c r="O121" s="53"/>
      <c r="P121" s="54" t="s">
        <v>200</v>
      </c>
      <c r="Q121" s="54" t="s">
        <v>237</v>
      </c>
      <c r="R121" s="55">
        <v>57</v>
      </c>
      <c r="S121" s="70"/>
      <c r="T121" s="197" t="str">
        <f>_xlfn.IFNA(VLOOKUP(VALUE(Table30[[#This Row],[TaxCode]]),TVA!E$2:H$627,4,FALSE),"")</f>
        <v>Achiziţii de bunuri şi servicii taxabile cu cota de 19%, altele decât importurile si cele supuse masurilor de simplificare</v>
      </c>
      <c r="V121" s="57"/>
    </row>
    <row r="122" spans="1:25" ht="16.5" customHeight="1">
      <c r="A122" s="49" t="s">
        <v>813</v>
      </c>
      <c r="B122" s="49" t="s">
        <v>383</v>
      </c>
      <c r="C122" s="50" t="s">
        <v>384</v>
      </c>
      <c r="D122" s="51">
        <v>127</v>
      </c>
      <c r="E122" s="51">
        <v>7</v>
      </c>
      <c r="F122" s="51">
        <v>2024</v>
      </c>
      <c r="G122" s="52">
        <v>45495</v>
      </c>
      <c r="H122" s="50" t="s">
        <v>926</v>
      </c>
      <c r="I122" s="52">
        <v>45517.720073993056</v>
      </c>
      <c r="J122" s="52">
        <v>45495</v>
      </c>
      <c r="K122" s="50" t="s">
        <v>387</v>
      </c>
      <c r="L122" s="50" t="s">
        <v>388</v>
      </c>
      <c r="M122" s="50" t="s">
        <v>389</v>
      </c>
      <c r="N122" s="53"/>
      <c r="O122" s="53">
        <v>300</v>
      </c>
      <c r="P122" s="311" t="s">
        <v>200</v>
      </c>
      <c r="Q122" s="311" t="s">
        <v>237</v>
      </c>
      <c r="R122" s="55">
        <v>0</v>
      </c>
      <c r="S122" s="70"/>
      <c r="T122" s="197" t="str">
        <f>_xlfn.IFNA(VLOOKUP(VALUE(Table30[[#This Row],[TaxCode]]),TVA!E$2:H$627,4,FALSE),"")</f>
        <v>Achiziţii de bunuri şi servicii taxabile cu cota de 19%, altele decât importurile si cele supuse masurilor de simplificare</v>
      </c>
      <c r="V122" s="57"/>
    </row>
    <row r="123" spans="1:25" ht="16.5" customHeight="1">
      <c r="A123" s="49" t="s">
        <v>813</v>
      </c>
      <c r="B123" s="49" t="s">
        <v>383</v>
      </c>
      <c r="C123" s="50" t="s">
        <v>384</v>
      </c>
      <c r="D123" s="51">
        <v>127</v>
      </c>
      <c r="E123" s="51">
        <v>7</v>
      </c>
      <c r="F123" s="51">
        <v>2024</v>
      </c>
      <c r="G123" s="52">
        <v>45495</v>
      </c>
      <c r="H123" s="50" t="s">
        <v>926</v>
      </c>
      <c r="I123" s="52">
        <v>45517.720073993056</v>
      </c>
      <c r="J123" s="52">
        <v>45495</v>
      </c>
      <c r="K123" s="50" t="s">
        <v>336</v>
      </c>
      <c r="L123" s="50" t="s">
        <v>336</v>
      </c>
      <c r="M123" s="50" t="s">
        <v>392</v>
      </c>
      <c r="N123" s="53">
        <v>57</v>
      </c>
      <c r="O123" s="53"/>
      <c r="P123" s="311" t="s">
        <v>200</v>
      </c>
      <c r="Q123" s="311" t="s">
        <v>237</v>
      </c>
      <c r="R123" s="55">
        <v>0</v>
      </c>
      <c r="S123" s="70"/>
      <c r="T123" s="197" t="str">
        <f>_xlfn.IFNA(VLOOKUP(VALUE(Table30[[#This Row],[TaxCode]]),TVA!E$2:H$627,4,FALSE),"")</f>
        <v>Achiziţii de bunuri şi servicii taxabile cu cota de 19%, altele decât importurile si cele supuse masurilor de simplificare</v>
      </c>
      <c r="V123" s="57"/>
    </row>
    <row r="124" spans="1:25" ht="16.5" customHeight="1">
      <c r="A124" s="49" t="s">
        <v>813</v>
      </c>
      <c r="B124" s="49" t="s">
        <v>383</v>
      </c>
      <c r="C124" s="50" t="s">
        <v>384</v>
      </c>
      <c r="D124" s="51">
        <v>127</v>
      </c>
      <c r="E124" s="51">
        <v>7</v>
      </c>
      <c r="F124" s="51">
        <v>2024</v>
      </c>
      <c r="G124" s="52">
        <v>45495</v>
      </c>
      <c r="H124" s="50" t="s">
        <v>926</v>
      </c>
      <c r="I124" s="52">
        <v>45517.720073993056</v>
      </c>
      <c r="J124" s="52">
        <v>45495</v>
      </c>
      <c r="K124" s="50" t="s">
        <v>387</v>
      </c>
      <c r="L124" s="50" t="s">
        <v>388</v>
      </c>
      <c r="M124" s="50" t="s">
        <v>389</v>
      </c>
      <c r="N124" s="53"/>
      <c r="O124" s="53">
        <v>57</v>
      </c>
      <c r="P124" s="311" t="s">
        <v>200</v>
      </c>
      <c r="Q124" s="311" t="s">
        <v>237</v>
      </c>
      <c r="R124" s="55">
        <v>0</v>
      </c>
      <c r="S124" s="70"/>
      <c r="T124" s="197" t="str">
        <f>_xlfn.IFNA(VLOOKUP(VALUE(Table30[[#This Row],[TaxCode]]),TVA!E$2:H$627,4,FALSE),"")</f>
        <v>Achiziţii de bunuri şi servicii taxabile cu cota de 19%, altele decât importurile si cele supuse masurilor de simplificare</v>
      </c>
      <c r="V124" s="57"/>
    </row>
    <row r="125" spans="1:25" ht="15.6" customHeight="1">
      <c r="A125" s="49" t="s">
        <v>814</v>
      </c>
      <c r="B125" s="49" t="s">
        <v>399</v>
      </c>
      <c r="C125" s="50" t="s">
        <v>400</v>
      </c>
      <c r="D125" s="51">
        <v>128</v>
      </c>
      <c r="E125" s="51">
        <v>7</v>
      </c>
      <c r="F125" s="51">
        <v>2024</v>
      </c>
      <c r="G125" s="52">
        <v>45501</v>
      </c>
      <c r="H125" s="50" t="s">
        <v>926</v>
      </c>
      <c r="I125" s="52">
        <v>45517.720670219904</v>
      </c>
      <c r="J125" s="52">
        <v>45501</v>
      </c>
      <c r="K125" s="50" t="s">
        <v>336</v>
      </c>
      <c r="L125" s="50" t="s">
        <v>336</v>
      </c>
      <c r="M125" s="50" t="s">
        <v>131</v>
      </c>
      <c r="N125" s="53">
        <v>28.5</v>
      </c>
      <c r="O125" s="53"/>
      <c r="P125" s="54" t="s">
        <v>200</v>
      </c>
      <c r="Q125" s="54" t="s">
        <v>401</v>
      </c>
      <c r="R125" s="55">
        <v>0</v>
      </c>
      <c r="S125" s="70"/>
      <c r="T125" s="197" t="str">
        <f>_xlfn.IFNA(VLOOKUP(VALUE(Table30[[#This Row],[TaxCode]]),TVA!E$2:H$627,4,FALSE),"")</f>
        <v>Achiziţii de bunuri şi servicii taxabile cu cota de 19%, altele decât importurile si cele supuse masurilor de simplificare</v>
      </c>
      <c r="V125" s="57"/>
    </row>
    <row r="126" spans="1:25" ht="16.5" customHeight="1">
      <c r="A126" s="49" t="s">
        <v>814</v>
      </c>
      <c r="B126" s="49" t="s">
        <v>399</v>
      </c>
      <c r="C126" s="50" t="s">
        <v>400</v>
      </c>
      <c r="D126" s="51">
        <v>128</v>
      </c>
      <c r="E126" s="51">
        <v>7</v>
      </c>
      <c r="F126" s="51">
        <v>2024</v>
      </c>
      <c r="G126" s="52">
        <v>45501</v>
      </c>
      <c r="H126" s="50" t="s">
        <v>926</v>
      </c>
      <c r="I126" s="52">
        <v>45517.720670219904</v>
      </c>
      <c r="J126" s="52">
        <v>45501</v>
      </c>
      <c r="K126" s="50" t="s">
        <v>336</v>
      </c>
      <c r="L126" s="50" t="s">
        <v>336</v>
      </c>
      <c r="M126" s="50" t="s">
        <v>392</v>
      </c>
      <c r="N126" s="53"/>
      <c r="O126" s="53">
        <v>28.5</v>
      </c>
      <c r="P126" s="54" t="s">
        <v>200</v>
      </c>
      <c r="Q126" s="54" t="s">
        <v>401</v>
      </c>
      <c r="R126" s="55">
        <v>0</v>
      </c>
      <c r="S126" s="70"/>
      <c r="T126" s="197" t="str">
        <f>_xlfn.IFNA(VLOOKUP(VALUE(Table30[[#This Row],[TaxCode]]),TVA!E$2:H$627,4,FALSE),"")</f>
        <v>Achiziţii de bunuri şi servicii taxabile cu cota de 19%, altele decât importurile si cele supuse masurilor de simplificare</v>
      </c>
      <c r="V126" s="57"/>
    </row>
    <row r="127" spans="1:25" ht="16.5" customHeight="1">
      <c r="A127" s="49"/>
      <c r="B127" s="49"/>
      <c r="C127" s="50"/>
      <c r="D127" s="51"/>
      <c r="E127" s="51"/>
      <c r="F127" s="51"/>
      <c r="G127" s="52"/>
      <c r="H127" s="50"/>
      <c r="I127" s="52"/>
      <c r="J127" s="52"/>
      <c r="K127" s="50"/>
      <c r="L127" s="50"/>
      <c r="M127" s="50"/>
      <c r="N127" s="53"/>
      <c r="O127" s="53"/>
      <c r="P127" s="54"/>
      <c r="Q127" s="54"/>
      <c r="R127" s="55"/>
      <c r="S127" s="70"/>
      <c r="T127" s="197" t="str">
        <f>_xlfn.IFNA(VLOOKUP(VALUE(Table30[[#This Row],[TaxCode]]),TVA!E$2:H$627,4,FALSE),"")</f>
        <v/>
      </c>
      <c r="V127" s="57"/>
    </row>
    <row r="128" spans="1:25" ht="16.5" customHeight="1">
      <c r="A128" s="49" t="s">
        <v>813</v>
      </c>
      <c r="B128" s="49" t="s">
        <v>383</v>
      </c>
      <c r="C128" s="50" t="s">
        <v>384</v>
      </c>
      <c r="D128" s="51">
        <v>129</v>
      </c>
      <c r="E128" s="51">
        <v>7</v>
      </c>
      <c r="F128" s="51">
        <v>2024</v>
      </c>
      <c r="G128" s="52">
        <v>45495</v>
      </c>
      <c r="H128" s="50" t="s">
        <v>925</v>
      </c>
      <c r="I128" s="52">
        <v>45517.720073993056</v>
      </c>
      <c r="J128" s="52">
        <v>45495</v>
      </c>
      <c r="K128" s="50" t="s">
        <v>336</v>
      </c>
      <c r="L128" s="50" t="s">
        <v>336</v>
      </c>
      <c r="M128" s="50" t="s">
        <v>684</v>
      </c>
      <c r="N128" s="53">
        <v>300</v>
      </c>
      <c r="O128" s="53"/>
      <c r="P128" s="54" t="s">
        <v>200</v>
      </c>
      <c r="Q128" s="54" t="s">
        <v>686</v>
      </c>
      <c r="R128" s="55">
        <v>57</v>
      </c>
      <c r="S128" s="70"/>
      <c r="T128" s="197" t="str">
        <f>_xlfn.IFNA(VLOOKUP(VALUE(Table30[[#This Row],[TaxCode]]),TVA!E$2:H$627,4,FALSE),"")</f>
        <v>Achiziţii de bunuri şi servicii taxabile cu cota de 19%, altele decât importurile si cele supuse masurilor de simplificare</v>
      </c>
      <c r="V128" s="57"/>
    </row>
    <row r="129" spans="1:22" ht="16.5" customHeight="1">
      <c r="A129" s="49" t="s">
        <v>813</v>
      </c>
      <c r="B129" s="49" t="s">
        <v>383</v>
      </c>
      <c r="C129" s="50" t="s">
        <v>384</v>
      </c>
      <c r="D129" s="51">
        <v>129</v>
      </c>
      <c r="E129" s="51">
        <v>7</v>
      </c>
      <c r="F129" s="51">
        <v>2024</v>
      </c>
      <c r="G129" s="52">
        <v>45495</v>
      </c>
      <c r="H129" s="50" t="s">
        <v>925</v>
      </c>
      <c r="I129" s="52">
        <v>45517.720073993056</v>
      </c>
      <c r="J129" s="52">
        <v>45495</v>
      </c>
      <c r="K129" s="50" t="s">
        <v>387</v>
      </c>
      <c r="L129" s="50" t="s">
        <v>388</v>
      </c>
      <c r="M129" s="50" t="s">
        <v>389</v>
      </c>
      <c r="N129" s="53"/>
      <c r="O129" s="53">
        <v>300</v>
      </c>
      <c r="P129" s="54" t="s">
        <v>200</v>
      </c>
      <c r="Q129" s="54" t="s">
        <v>686</v>
      </c>
      <c r="R129" s="55">
        <v>0</v>
      </c>
      <c r="S129" s="70"/>
      <c r="T129" s="197" t="str">
        <f>_xlfn.IFNA(VLOOKUP(VALUE(Table30[[#This Row],[TaxCode]]),TVA!E$2:H$627,4,FALSE),"")</f>
        <v>Achiziţii de bunuri şi servicii taxabile cu cota de 19%, altele decât importurile si cele supuse masurilor de simplificare</v>
      </c>
      <c r="V129" s="57"/>
    </row>
    <row r="130" spans="1:22" ht="16.5" customHeight="1">
      <c r="A130" s="49" t="s">
        <v>813</v>
      </c>
      <c r="B130" s="49" t="s">
        <v>383</v>
      </c>
      <c r="C130" s="50" t="s">
        <v>384</v>
      </c>
      <c r="D130" s="51">
        <v>129</v>
      </c>
      <c r="E130" s="51">
        <v>7</v>
      </c>
      <c r="F130" s="51">
        <v>2024</v>
      </c>
      <c r="G130" s="52">
        <v>45495</v>
      </c>
      <c r="H130" s="50" t="s">
        <v>925</v>
      </c>
      <c r="I130" s="52">
        <v>45517.720073993056</v>
      </c>
      <c r="J130" s="52">
        <v>45495</v>
      </c>
      <c r="K130" s="50" t="s">
        <v>336</v>
      </c>
      <c r="L130" s="50" t="s">
        <v>336</v>
      </c>
      <c r="M130" s="50" t="s">
        <v>685</v>
      </c>
      <c r="N130" s="53">
        <v>300</v>
      </c>
      <c r="O130" s="53"/>
      <c r="P130" s="54" t="s">
        <v>200</v>
      </c>
      <c r="Q130" s="54" t="s">
        <v>401</v>
      </c>
      <c r="R130" s="55">
        <v>57</v>
      </c>
      <c r="S130" s="70"/>
      <c r="T130" s="197" t="str">
        <f>_xlfn.IFNA(VLOOKUP(VALUE(Table30[[#This Row],[TaxCode]]),TVA!E$2:H$627,4,FALSE),"")</f>
        <v>Achiziţii de bunuri şi servicii taxabile cu cota de 19%, altele decât importurile si cele supuse masurilor de simplificare</v>
      </c>
      <c r="V130" s="57"/>
    </row>
    <row r="131" spans="1:22" ht="16.5" customHeight="1">
      <c r="A131" s="49" t="s">
        <v>813</v>
      </c>
      <c r="B131" s="49" t="s">
        <v>383</v>
      </c>
      <c r="C131" s="50" t="s">
        <v>384</v>
      </c>
      <c r="D131" s="51">
        <v>129</v>
      </c>
      <c r="E131" s="51">
        <v>7</v>
      </c>
      <c r="F131" s="51">
        <v>2024</v>
      </c>
      <c r="G131" s="52">
        <v>45495</v>
      </c>
      <c r="H131" s="50" t="s">
        <v>925</v>
      </c>
      <c r="I131" s="52">
        <v>45517.720073993056</v>
      </c>
      <c r="J131" s="52">
        <v>45495</v>
      </c>
      <c r="K131" s="50" t="s">
        <v>387</v>
      </c>
      <c r="L131" s="50" t="s">
        <v>388</v>
      </c>
      <c r="M131" s="50" t="s">
        <v>389</v>
      </c>
      <c r="N131" s="53"/>
      <c r="O131" s="53">
        <v>300</v>
      </c>
      <c r="P131" s="54" t="s">
        <v>200</v>
      </c>
      <c r="Q131" s="54" t="s">
        <v>401</v>
      </c>
      <c r="R131" s="55">
        <v>0</v>
      </c>
      <c r="S131" s="70"/>
      <c r="T131" s="197" t="str">
        <f>_xlfn.IFNA(VLOOKUP(VALUE(Table30[[#This Row],[TaxCode]]),TVA!E$2:H$627,4,FALSE),"")</f>
        <v>Achiziţii de bunuri şi servicii taxabile cu cota de 19%, altele decât importurile si cele supuse masurilor de simplificare</v>
      </c>
      <c r="V131" s="57"/>
    </row>
    <row r="132" spans="1:22" ht="16.5" customHeight="1">
      <c r="A132" s="49" t="s">
        <v>813</v>
      </c>
      <c r="B132" s="49" t="s">
        <v>383</v>
      </c>
      <c r="C132" s="50" t="s">
        <v>384</v>
      </c>
      <c r="D132" s="51">
        <v>129</v>
      </c>
      <c r="E132" s="51">
        <v>7</v>
      </c>
      <c r="F132" s="51">
        <v>2024</v>
      </c>
      <c r="G132" s="52">
        <v>45495</v>
      </c>
      <c r="H132" s="50" t="s">
        <v>925</v>
      </c>
      <c r="I132" s="52">
        <v>45517.720073993056</v>
      </c>
      <c r="J132" s="52">
        <v>45495</v>
      </c>
      <c r="K132" s="50" t="s">
        <v>336</v>
      </c>
      <c r="L132" s="50" t="s">
        <v>336</v>
      </c>
      <c r="M132" s="50" t="s">
        <v>392</v>
      </c>
      <c r="N132" s="53">
        <v>57</v>
      </c>
      <c r="O132" s="53"/>
      <c r="P132" s="54" t="s">
        <v>200</v>
      </c>
      <c r="Q132" s="54" t="s">
        <v>686</v>
      </c>
      <c r="R132" s="55">
        <v>0</v>
      </c>
      <c r="S132" s="70"/>
      <c r="T132" s="197" t="str">
        <f>_xlfn.IFNA(VLOOKUP(VALUE(Table30[[#This Row],[TaxCode]]),TVA!E$2:H$627,4,FALSE),"")</f>
        <v>Achiziţii de bunuri şi servicii taxabile cu cota de 19%, altele decât importurile si cele supuse masurilor de simplificare</v>
      </c>
      <c r="V132" s="57"/>
    </row>
    <row r="133" spans="1:22" ht="16.5" customHeight="1">
      <c r="A133" s="49" t="s">
        <v>813</v>
      </c>
      <c r="B133" s="49" t="s">
        <v>383</v>
      </c>
      <c r="C133" s="50" t="s">
        <v>384</v>
      </c>
      <c r="D133" s="51">
        <v>129</v>
      </c>
      <c r="E133" s="51">
        <v>7</v>
      </c>
      <c r="F133" s="51">
        <v>2024</v>
      </c>
      <c r="G133" s="52">
        <v>45495</v>
      </c>
      <c r="H133" s="50" t="s">
        <v>925</v>
      </c>
      <c r="I133" s="52">
        <v>45517.720073993056</v>
      </c>
      <c r="J133" s="52">
        <v>45495</v>
      </c>
      <c r="K133" s="50" t="s">
        <v>387</v>
      </c>
      <c r="L133" s="50" t="s">
        <v>388</v>
      </c>
      <c r="M133" s="50" t="s">
        <v>389</v>
      </c>
      <c r="N133" s="53"/>
      <c r="O133" s="53">
        <v>57</v>
      </c>
      <c r="P133" s="54" t="s">
        <v>200</v>
      </c>
      <c r="Q133" s="54" t="s">
        <v>686</v>
      </c>
      <c r="R133" s="55">
        <v>0</v>
      </c>
      <c r="S133" s="70"/>
      <c r="T133" s="197" t="str">
        <f>_xlfn.IFNA(VLOOKUP(VALUE(Table30[[#This Row],[TaxCode]]),TVA!E$2:H$627,4,FALSE),"")</f>
        <v>Achiziţii de bunuri şi servicii taxabile cu cota de 19%, altele decât importurile si cele supuse masurilor de simplificare</v>
      </c>
      <c r="V133" s="57"/>
    </row>
    <row r="134" spans="1:22" ht="16.5" customHeight="1">
      <c r="A134" s="49" t="s">
        <v>813</v>
      </c>
      <c r="B134" s="49" t="s">
        <v>383</v>
      </c>
      <c r="C134" s="50" t="s">
        <v>384</v>
      </c>
      <c r="D134" s="51">
        <v>129</v>
      </c>
      <c r="E134" s="51">
        <v>7</v>
      </c>
      <c r="F134" s="51">
        <v>2024</v>
      </c>
      <c r="G134" s="52">
        <v>45495</v>
      </c>
      <c r="H134" s="50" t="s">
        <v>925</v>
      </c>
      <c r="I134" s="52">
        <v>45517.720073993056</v>
      </c>
      <c r="J134" s="52">
        <v>45495</v>
      </c>
      <c r="K134" s="50" t="s">
        <v>336</v>
      </c>
      <c r="L134" s="50" t="s">
        <v>336</v>
      </c>
      <c r="M134" s="50" t="s">
        <v>392</v>
      </c>
      <c r="N134" s="53">
        <v>57</v>
      </c>
      <c r="O134" s="53"/>
      <c r="P134" s="54" t="s">
        <v>200</v>
      </c>
      <c r="Q134" s="54" t="s">
        <v>401</v>
      </c>
      <c r="R134" s="55">
        <v>0</v>
      </c>
      <c r="S134" s="70"/>
      <c r="T134" s="197" t="str">
        <f>_xlfn.IFNA(VLOOKUP(VALUE(Table30[[#This Row],[TaxCode]]),TVA!E$2:H$627,4,FALSE),"")</f>
        <v>Achiziţii de bunuri şi servicii taxabile cu cota de 19%, altele decât importurile si cele supuse masurilor de simplificare</v>
      </c>
      <c r="V134" s="57"/>
    </row>
    <row r="135" spans="1:22" ht="16.5" customHeight="1">
      <c r="A135" s="49" t="s">
        <v>813</v>
      </c>
      <c r="B135" s="49" t="s">
        <v>383</v>
      </c>
      <c r="C135" s="50" t="s">
        <v>384</v>
      </c>
      <c r="D135" s="51">
        <v>129</v>
      </c>
      <c r="E135" s="51">
        <v>7</v>
      </c>
      <c r="F135" s="51">
        <v>2024</v>
      </c>
      <c r="G135" s="52">
        <v>45495</v>
      </c>
      <c r="H135" s="50" t="s">
        <v>925</v>
      </c>
      <c r="I135" s="52">
        <v>45517.720073993056</v>
      </c>
      <c r="J135" s="52">
        <v>45495</v>
      </c>
      <c r="K135" s="50" t="s">
        <v>387</v>
      </c>
      <c r="L135" s="50" t="s">
        <v>388</v>
      </c>
      <c r="M135" s="50" t="s">
        <v>389</v>
      </c>
      <c r="N135" s="53"/>
      <c r="O135" s="53">
        <v>57</v>
      </c>
      <c r="P135" s="54" t="s">
        <v>200</v>
      </c>
      <c r="Q135" s="54" t="s">
        <v>401</v>
      </c>
      <c r="R135" s="55">
        <v>0</v>
      </c>
      <c r="S135" s="70"/>
      <c r="T135" s="197" t="str">
        <f>_xlfn.IFNA(VLOOKUP(VALUE(Table30[[#This Row],[TaxCode]]),TVA!E$2:H$627,4,FALSE),"")</f>
        <v>Achiziţii de bunuri şi servicii taxabile cu cota de 19%, altele decât importurile si cele supuse masurilor de simplificare</v>
      </c>
      <c r="V135" s="57"/>
    </row>
    <row r="136" spans="1:22" ht="16.5" customHeight="1">
      <c r="A136" s="49" t="s">
        <v>814</v>
      </c>
      <c r="B136" s="49" t="s">
        <v>399</v>
      </c>
      <c r="C136" s="50" t="s">
        <v>400</v>
      </c>
      <c r="D136" s="51">
        <v>129</v>
      </c>
      <c r="E136" s="51">
        <v>7</v>
      </c>
      <c r="F136" s="51">
        <v>2024</v>
      </c>
      <c r="G136" s="52">
        <v>45501</v>
      </c>
      <c r="H136" s="50" t="s">
        <v>925</v>
      </c>
      <c r="I136" s="52">
        <v>45517.720670219904</v>
      </c>
      <c r="J136" s="52">
        <v>45501</v>
      </c>
      <c r="K136" s="50" t="s">
        <v>336</v>
      </c>
      <c r="L136" s="50" t="s">
        <v>336</v>
      </c>
      <c r="M136" s="50" t="s">
        <v>684</v>
      </c>
      <c r="N136" s="53">
        <v>28.5</v>
      </c>
      <c r="O136" s="53"/>
      <c r="P136" s="54" t="s">
        <v>200</v>
      </c>
      <c r="Q136" s="54" t="s">
        <v>401</v>
      </c>
      <c r="R136" s="55">
        <v>0</v>
      </c>
      <c r="S136" s="70"/>
      <c r="T136" s="197" t="str">
        <f>_xlfn.IFNA(VLOOKUP(VALUE(Table30[[#This Row],[TaxCode]]),TVA!E$2:H$627,4,FALSE),"")</f>
        <v>Achiziţii de bunuri şi servicii taxabile cu cota de 19%, altele decât importurile si cele supuse masurilor de simplificare</v>
      </c>
      <c r="V136" s="57"/>
    </row>
    <row r="137" spans="1:22" ht="16.5" customHeight="1">
      <c r="A137" s="49" t="s">
        <v>814</v>
      </c>
      <c r="B137" s="49" t="s">
        <v>399</v>
      </c>
      <c r="C137" s="50" t="s">
        <v>400</v>
      </c>
      <c r="D137" s="51">
        <v>129</v>
      </c>
      <c r="E137" s="51">
        <v>7</v>
      </c>
      <c r="F137" s="51">
        <v>2024</v>
      </c>
      <c r="G137" s="52">
        <v>45501</v>
      </c>
      <c r="H137" s="50" t="s">
        <v>925</v>
      </c>
      <c r="I137" s="52">
        <v>45517.720670219904</v>
      </c>
      <c r="J137" s="52">
        <v>45501</v>
      </c>
      <c r="K137" s="50" t="s">
        <v>336</v>
      </c>
      <c r="L137" s="50" t="s">
        <v>336</v>
      </c>
      <c r="M137" s="50" t="s">
        <v>392</v>
      </c>
      <c r="N137" s="53"/>
      <c r="O137" s="53">
        <v>28.5</v>
      </c>
      <c r="P137" s="54" t="s">
        <v>200</v>
      </c>
      <c r="Q137" s="54" t="s">
        <v>401</v>
      </c>
      <c r="R137" s="55">
        <v>0</v>
      </c>
      <c r="S137" s="70"/>
      <c r="T137" s="197" t="str">
        <f>_xlfn.IFNA(VLOOKUP(VALUE(Table30[[#This Row],[TaxCode]]),TVA!E$2:H$627,4,FALSE),"")</f>
        <v>Achiziţii de bunuri şi servicii taxabile cu cota de 19%, altele decât importurile si cele supuse masurilor de simplificare</v>
      </c>
      <c r="V137" s="57"/>
    </row>
    <row r="138" spans="1:22" ht="16.5" customHeight="1">
      <c r="A138" s="49" t="s">
        <v>814</v>
      </c>
      <c r="B138" s="49" t="s">
        <v>399</v>
      </c>
      <c r="C138" s="50" t="s">
        <v>400</v>
      </c>
      <c r="D138" s="51">
        <v>129</v>
      </c>
      <c r="E138" s="51">
        <v>7</v>
      </c>
      <c r="F138" s="51">
        <v>2024</v>
      </c>
      <c r="G138" s="52">
        <v>45501</v>
      </c>
      <c r="H138" s="50" t="s">
        <v>925</v>
      </c>
      <c r="I138" s="52">
        <v>45517.720670219904</v>
      </c>
      <c r="J138" s="52">
        <v>45501</v>
      </c>
      <c r="K138" s="50" t="s">
        <v>336</v>
      </c>
      <c r="L138" s="50" t="s">
        <v>336</v>
      </c>
      <c r="M138" s="50" t="s">
        <v>685</v>
      </c>
      <c r="N138" s="53">
        <v>28.5</v>
      </c>
      <c r="O138" s="53"/>
      <c r="P138" s="54" t="s">
        <v>200</v>
      </c>
      <c r="Q138" s="54" t="s">
        <v>401</v>
      </c>
      <c r="R138" s="55">
        <v>0</v>
      </c>
      <c r="S138" s="70"/>
      <c r="T138" s="197" t="str">
        <f>_xlfn.IFNA(VLOOKUP(VALUE(Table30[[#This Row],[TaxCode]]),TVA!E$2:H$627,4,FALSE),"")</f>
        <v>Achiziţii de bunuri şi servicii taxabile cu cota de 19%, altele decât importurile si cele supuse masurilor de simplificare</v>
      </c>
      <c r="V138" s="57"/>
    </row>
    <row r="139" spans="1:22" ht="16.5" customHeight="1">
      <c r="A139" s="49" t="s">
        <v>814</v>
      </c>
      <c r="B139" s="49" t="s">
        <v>399</v>
      </c>
      <c r="C139" s="50" t="s">
        <v>400</v>
      </c>
      <c r="D139" s="51">
        <v>129</v>
      </c>
      <c r="E139" s="51">
        <v>7</v>
      </c>
      <c r="F139" s="51">
        <v>2024</v>
      </c>
      <c r="G139" s="52">
        <v>45501</v>
      </c>
      <c r="H139" s="50" t="s">
        <v>925</v>
      </c>
      <c r="I139" s="52">
        <v>45517.720670219904</v>
      </c>
      <c r="J139" s="52">
        <v>45501</v>
      </c>
      <c r="K139" s="50" t="s">
        <v>336</v>
      </c>
      <c r="L139" s="50" t="s">
        <v>336</v>
      </c>
      <c r="M139" s="50" t="s">
        <v>392</v>
      </c>
      <c r="N139" s="53"/>
      <c r="O139" s="53">
        <v>28.5</v>
      </c>
      <c r="P139" s="54" t="s">
        <v>200</v>
      </c>
      <c r="Q139" s="54" t="s">
        <v>401</v>
      </c>
      <c r="R139" s="55">
        <v>0</v>
      </c>
      <c r="S139" s="70"/>
      <c r="T139" s="197" t="str">
        <f>_xlfn.IFNA(VLOOKUP(VALUE(Table30[[#This Row],[TaxCode]]),TVA!E$2:H$627,4,FALSE),"")</f>
        <v>Achiziţii de bunuri şi servicii taxabile cu cota de 19%, altele decât importurile si cele supuse masurilor de simplificare</v>
      </c>
      <c r="V139" s="57"/>
    </row>
    <row r="140" spans="1:22" ht="16.5" customHeight="1">
      <c r="A140" s="49"/>
      <c r="B140" s="49"/>
      <c r="C140" s="50"/>
      <c r="D140" s="51"/>
      <c r="E140" s="51"/>
      <c r="F140" s="51"/>
      <c r="G140" s="52"/>
      <c r="H140" s="50"/>
      <c r="I140" s="52"/>
      <c r="J140" s="52"/>
      <c r="K140" s="50"/>
      <c r="L140" s="50"/>
      <c r="M140" s="50"/>
      <c r="N140" s="53"/>
      <c r="O140" s="53"/>
      <c r="P140" s="54"/>
      <c r="Q140" s="54"/>
      <c r="R140" s="55"/>
      <c r="S140" s="70"/>
      <c r="T140" s="197" t="str">
        <f>_xlfn.IFNA(VLOOKUP(VALUE(Table30[[#This Row],[TaxCode]]),TVA!E$2:H$627,4,FALSE),"")</f>
        <v/>
      </c>
      <c r="V140" s="57"/>
    </row>
    <row r="141" spans="1:22" ht="16.5" customHeight="1">
      <c r="A141" s="49" t="s">
        <v>813</v>
      </c>
      <c r="B141" s="49" t="s">
        <v>383</v>
      </c>
      <c r="C141" s="50" t="s">
        <v>384</v>
      </c>
      <c r="D141" s="51">
        <v>130</v>
      </c>
      <c r="E141" s="51">
        <v>7</v>
      </c>
      <c r="F141" s="51">
        <v>2024</v>
      </c>
      <c r="G141" s="52">
        <v>45495</v>
      </c>
      <c r="H141" s="50" t="s">
        <v>927</v>
      </c>
      <c r="I141" s="52">
        <v>45517.720073993056</v>
      </c>
      <c r="J141" s="52">
        <v>45495</v>
      </c>
      <c r="K141" s="50" t="s">
        <v>336</v>
      </c>
      <c r="L141" s="50" t="s">
        <v>336</v>
      </c>
      <c r="M141" s="50" t="s">
        <v>396</v>
      </c>
      <c r="N141" s="53">
        <v>100</v>
      </c>
      <c r="O141" s="53"/>
      <c r="P141" s="54" t="s">
        <v>200</v>
      </c>
      <c r="Q141" s="54" t="s">
        <v>237</v>
      </c>
      <c r="R141" s="55">
        <v>19</v>
      </c>
      <c r="S141" s="70"/>
      <c r="T141" s="197" t="str">
        <f>_xlfn.IFNA(VLOOKUP(VALUE(Table30[[#This Row],[TaxCode]]),TVA!E$2:H$627,4,FALSE),"")</f>
        <v>Achiziţii de bunuri şi servicii taxabile cu cota de 19%, altele decât importurile si cele supuse masurilor de simplificare</v>
      </c>
      <c r="V141" s="57"/>
    </row>
    <row r="142" spans="1:22" ht="16.5" customHeight="1">
      <c r="A142" s="49" t="s">
        <v>813</v>
      </c>
      <c r="B142" s="49" t="s">
        <v>383</v>
      </c>
      <c r="C142" s="50" t="s">
        <v>384</v>
      </c>
      <c r="D142" s="51">
        <v>130</v>
      </c>
      <c r="E142" s="51">
        <v>7</v>
      </c>
      <c r="F142" s="51">
        <v>2024</v>
      </c>
      <c r="G142" s="52">
        <v>45495</v>
      </c>
      <c r="H142" s="50" t="s">
        <v>927</v>
      </c>
      <c r="I142" s="52">
        <v>45517.720073993056</v>
      </c>
      <c r="J142" s="52">
        <v>45495</v>
      </c>
      <c r="K142" s="50" t="s">
        <v>387</v>
      </c>
      <c r="L142" s="50" t="s">
        <v>388</v>
      </c>
      <c r="M142" s="50" t="s">
        <v>389</v>
      </c>
      <c r="N142" s="53"/>
      <c r="O142" s="53">
        <v>100</v>
      </c>
      <c r="P142" s="311" t="s">
        <v>200</v>
      </c>
      <c r="Q142" s="311" t="s">
        <v>237</v>
      </c>
      <c r="R142" s="55">
        <v>0</v>
      </c>
      <c r="S142" s="70"/>
      <c r="T142" s="197" t="str">
        <f>_xlfn.IFNA(VLOOKUP(VALUE(Table30[[#This Row],[TaxCode]]),TVA!E$2:H$627,4,FALSE),"")</f>
        <v>Achiziţii de bunuri şi servicii taxabile cu cota de 19%, altele decât importurile si cele supuse masurilor de simplificare</v>
      </c>
      <c r="V142" s="57"/>
    </row>
    <row r="143" spans="1:22" ht="16.5" customHeight="1">
      <c r="A143" s="49" t="s">
        <v>813</v>
      </c>
      <c r="B143" s="49" t="s">
        <v>383</v>
      </c>
      <c r="C143" s="50" t="s">
        <v>384</v>
      </c>
      <c r="D143" s="51">
        <v>130</v>
      </c>
      <c r="E143" s="51">
        <v>7</v>
      </c>
      <c r="F143" s="51">
        <v>2024</v>
      </c>
      <c r="G143" s="52">
        <v>45495</v>
      </c>
      <c r="H143" s="50" t="s">
        <v>927</v>
      </c>
      <c r="I143" s="52">
        <v>45517.720073993056</v>
      </c>
      <c r="J143" s="52">
        <v>45495</v>
      </c>
      <c r="K143" s="50" t="s">
        <v>336</v>
      </c>
      <c r="L143" s="50" t="s">
        <v>336</v>
      </c>
      <c r="M143" s="50" t="s">
        <v>392</v>
      </c>
      <c r="N143" s="53">
        <v>19</v>
      </c>
      <c r="O143" s="53"/>
      <c r="P143" s="311" t="s">
        <v>200</v>
      </c>
      <c r="Q143" s="311" t="s">
        <v>237</v>
      </c>
      <c r="R143" s="55">
        <v>0</v>
      </c>
      <c r="S143" s="70"/>
      <c r="T143" s="197" t="str">
        <f>_xlfn.IFNA(VLOOKUP(VALUE(Table30[[#This Row],[TaxCode]]),TVA!E$2:H$627,4,FALSE),"")</f>
        <v>Achiziţii de bunuri şi servicii taxabile cu cota de 19%, altele decât importurile si cele supuse masurilor de simplificare</v>
      </c>
      <c r="V143" s="57"/>
    </row>
    <row r="144" spans="1:22" ht="16.5" customHeight="1">
      <c r="A144" s="49" t="s">
        <v>813</v>
      </c>
      <c r="B144" s="49" t="s">
        <v>383</v>
      </c>
      <c r="C144" s="50" t="s">
        <v>384</v>
      </c>
      <c r="D144" s="51">
        <v>130</v>
      </c>
      <c r="E144" s="51">
        <v>7</v>
      </c>
      <c r="F144" s="51">
        <v>2024</v>
      </c>
      <c r="G144" s="52">
        <v>45495</v>
      </c>
      <c r="H144" s="50" t="s">
        <v>927</v>
      </c>
      <c r="I144" s="52">
        <v>45517.720073993056</v>
      </c>
      <c r="J144" s="52">
        <v>45495</v>
      </c>
      <c r="K144" s="50" t="s">
        <v>387</v>
      </c>
      <c r="L144" s="50" t="s">
        <v>388</v>
      </c>
      <c r="M144" s="50" t="s">
        <v>389</v>
      </c>
      <c r="N144" s="53"/>
      <c r="O144" s="53">
        <v>19</v>
      </c>
      <c r="P144" s="311" t="s">
        <v>200</v>
      </c>
      <c r="Q144" s="311" t="s">
        <v>237</v>
      </c>
      <c r="R144" s="55">
        <v>0</v>
      </c>
      <c r="S144" s="70"/>
      <c r="T144" s="197" t="str">
        <f>_xlfn.IFNA(VLOOKUP(VALUE(Table30[[#This Row],[TaxCode]]),TVA!E$2:H$627,4,FALSE),"")</f>
        <v>Achiziţii de bunuri şi servicii taxabile cu cota de 19%, altele decât importurile si cele supuse masurilor de simplificare</v>
      </c>
      <c r="V144" s="57"/>
    </row>
    <row r="145" spans="1:22" ht="16.5" customHeight="1">
      <c r="A145" s="49" t="s">
        <v>814</v>
      </c>
      <c r="B145" s="49" t="s">
        <v>399</v>
      </c>
      <c r="C145" s="50" t="s">
        <v>400</v>
      </c>
      <c r="D145" s="51">
        <v>131</v>
      </c>
      <c r="E145" s="51">
        <v>7</v>
      </c>
      <c r="F145" s="51">
        <v>2024</v>
      </c>
      <c r="G145" s="52">
        <v>45505</v>
      </c>
      <c r="H145" s="50" t="s">
        <v>1834</v>
      </c>
      <c r="I145" s="52">
        <v>45532.720671296294</v>
      </c>
      <c r="J145" s="52">
        <v>45505</v>
      </c>
      <c r="K145" s="50" t="s">
        <v>336</v>
      </c>
      <c r="L145" s="50" t="s">
        <v>336</v>
      </c>
      <c r="M145" s="50" t="s">
        <v>1835</v>
      </c>
      <c r="N145" s="53">
        <v>19</v>
      </c>
      <c r="O145" s="53"/>
      <c r="P145" s="54" t="s">
        <v>200</v>
      </c>
      <c r="Q145" s="54" t="s">
        <v>687</v>
      </c>
      <c r="R145" s="55">
        <v>0</v>
      </c>
      <c r="S145" s="70"/>
      <c r="T145" s="197" t="str">
        <f>_xlfn.IFNA(VLOOKUP(VALUE(Table30[[#This Row],[TaxCode]]),TVA!E$2:H$627,4,FALSE),"")</f>
        <v>Ajustări de taxă</v>
      </c>
      <c r="V145" s="57"/>
    </row>
    <row r="146" spans="1:22" ht="16.5" customHeight="1">
      <c r="A146" s="49" t="s">
        <v>814</v>
      </c>
      <c r="B146" s="49" t="s">
        <v>399</v>
      </c>
      <c r="C146" s="50" t="s">
        <v>400</v>
      </c>
      <c r="D146" s="51">
        <v>131</v>
      </c>
      <c r="E146" s="51">
        <v>7</v>
      </c>
      <c r="F146" s="51">
        <v>2024</v>
      </c>
      <c r="G146" s="52">
        <v>45505</v>
      </c>
      <c r="H146" s="50" t="s">
        <v>1834</v>
      </c>
      <c r="I146" s="52">
        <v>45532.720671296294</v>
      </c>
      <c r="J146" s="52">
        <v>45505</v>
      </c>
      <c r="K146" s="50" t="s">
        <v>336</v>
      </c>
      <c r="L146" s="50" t="s">
        <v>336</v>
      </c>
      <c r="M146" s="50" t="s">
        <v>392</v>
      </c>
      <c r="N146" s="53"/>
      <c r="O146" s="53">
        <v>19</v>
      </c>
      <c r="P146" s="54" t="s">
        <v>200</v>
      </c>
      <c r="Q146" s="54" t="s">
        <v>687</v>
      </c>
      <c r="R146" s="55">
        <v>0</v>
      </c>
      <c r="S146" s="70"/>
      <c r="T146" s="197" t="str">
        <f>_xlfn.IFNA(VLOOKUP(VALUE(Table30[[#This Row],[TaxCode]]),TVA!E$2:H$627,4,FALSE),"")</f>
        <v>Ajustări de taxă</v>
      </c>
      <c r="V146" s="57"/>
    </row>
    <row r="147" spans="1:22" ht="16.5" customHeight="1">
      <c r="A147" s="49"/>
      <c r="B147" s="49"/>
      <c r="C147" s="50"/>
      <c r="D147" s="51"/>
      <c r="E147" s="51"/>
      <c r="F147" s="51"/>
      <c r="G147" s="52"/>
      <c r="H147" s="50"/>
      <c r="I147" s="52"/>
      <c r="J147" s="52"/>
      <c r="K147" s="50"/>
      <c r="L147" s="50"/>
      <c r="M147" s="50"/>
      <c r="N147" s="53"/>
      <c r="O147" s="53"/>
      <c r="P147" s="54"/>
      <c r="Q147" s="54"/>
      <c r="R147" s="55"/>
      <c r="S147" s="70"/>
      <c r="T147" s="197" t="str">
        <f>_xlfn.IFNA(VLOOKUP(VALUE(Table30[[#This Row],[TaxCode]]),TVA!E$2:H$627,4,FALSE),"")</f>
        <v/>
      </c>
      <c r="V147" s="57"/>
    </row>
    <row r="148" spans="1:22" ht="16.5" customHeight="1">
      <c r="A148" s="49" t="s">
        <v>813</v>
      </c>
      <c r="B148" s="49" t="s">
        <v>383</v>
      </c>
      <c r="C148" s="50" t="s">
        <v>384</v>
      </c>
      <c r="D148" s="51">
        <v>132</v>
      </c>
      <c r="E148" s="51">
        <v>7</v>
      </c>
      <c r="F148" s="51">
        <v>2024</v>
      </c>
      <c r="G148" s="52">
        <v>45495</v>
      </c>
      <c r="H148" s="50" t="s">
        <v>928</v>
      </c>
      <c r="I148" s="52">
        <v>45517.720073993056</v>
      </c>
      <c r="J148" s="52">
        <v>45495</v>
      </c>
      <c r="K148" s="50" t="s">
        <v>336</v>
      </c>
      <c r="L148" s="50" t="s">
        <v>336</v>
      </c>
      <c r="M148" s="50" t="s">
        <v>396</v>
      </c>
      <c r="N148" s="53">
        <v>100</v>
      </c>
      <c r="O148" s="53"/>
      <c r="P148" s="54" t="s">
        <v>200</v>
      </c>
      <c r="Q148" s="54" t="s">
        <v>688</v>
      </c>
      <c r="R148" s="55">
        <v>19</v>
      </c>
      <c r="S148" s="70"/>
      <c r="T148" s="197" t="str">
        <f>_xlfn.IFNA(VLOOKUP(VALUE(Table30[[#This Row],[TaxCode]]),TVA!E$2:H$627,4,FALSE),"")</f>
        <v>Achiziţii de bunuri şi servicii taxabile cu cota de 19%, altele decât importurile si cele supuse masurilor de simplificare</v>
      </c>
      <c r="V148" s="57"/>
    </row>
    <row r="149" spans="1:22" ht="16.5" customHeight="1">
      <c r="A149" s="49" t="s">
        <v>813</v>
      </c>
      <c r="B149" s="49" t="s">
        <v>383</v>
      </c>
      <c r="C149" s="50" t="s">
        <v>384</v>
      </c>
      <c r="D149" s="51">
        <v>132</v>
      </c>
      <c r="E149" s="51">
        <v>7</v>
      </c>
      <c r="F149" s="51">
        <v>2024</v>
      </c>
      <c r="G149" s="52">
        <v>45495</v>
      </c>
      <c r="H149" s="50" t="s">
        <v>928</v>
      </c>
      <c r="I149" s="52">
        <v>45517.720073993056</v>
      </c>
      <c r="J149" s="52">
        <v>45495</v>
      </c>
      <c r="K149" s="50" t="s">
        <v>387</v>
      </c>
      <c r="L149" s="50" t="s">
        <v>388</v>
      </c>
      <c r="M149" s="50" t="s">
        <v>389</v>
      </c>
      <c r="N149" s="53"/>
      <c r="O149" s="53">
        <v>100</v>
      </c>
      <c r="P149" s="54" t="s">
        <v>200</v>
      </c>
      <c r="Q149" s="54" t="s">
        <v>688</v>
      </c>
      <c r="R149" s="55">
        <v>0</v>
      </c>
      <c r="S149" s="70"/>
      <c r="T149" s="197" t="str">
        <f>_xlfn.IFNA(VLOOKUP(VALUE(Table30[[#This Row],[TaxCode]]),TVA!E$2:H$627,4,FALSE),"")</f>
        <v>Achiziţii de bunuri şi servicii taxabile cu cota de 19%, altele decât importurile si cele supuse masurilor de simplificare</v>
      </c>
      <c r="V149" s="57"/>
    </row>
    <row r="150" spans="1:22" ht="16.5" customHeight="1">
      <c r="A150" s="49" t="s">
        <v>813</v>
      </c>
      <c r="B150" s="49" t="s">
        <v>383</v>
      </c>
      <c r="C150" s="50" t="s">
        <v>384</v>
      </c>
      <c r="D150" s="51">
        <v>132</v>
      </c>
      <c r="E150" s="51">
        <v>7</v>
      </c>
      <c r="F150" s="51">
        <v>2024</v>
      </c>
      <c r="G150" s="52">
        <v>45495</v>
      </c>
      <c r="H150" s="50" t="s">
        <v>928</v>
      </c>
      <c r="I150" s="52">
        <v>45517.720073993056</v>
      </c>
      <c r="J150" s="52">
        <v>45495</v>
      </c>
      <c r="K150" s="50" t="s">
        <v>336</v>
      </c>
      <c r="L150" s="50" t="s">
        <v>336</v>
      </c>
      <c r="M150" s="50" t="s">
        <v>392</v>
      </c>
      <c r="N150" s="53">
        <v>19</v>
      </c>
      <c r="O150" s="53"/>
      <c r="P150" s="54" t="s">
        <v>200</v>
      </c>
      <c r="Q150" s="54" t="s">
        <v>688</v>
      </c>
      <c r="R150" s="55">
        <v>0</v>
      </c>
      <c r="S150" s="70"/>
      <c r="T150" s="197" t="str">
        <f>_xlfn.IFNA(VLOOKUP(VALUE(Table30[[#This Row],[TaxCode]]),TVA!E$2:H$627,4,FALSE),"")</f>
        <v>Achiziţii de bunuri şi servicii taxabile cu cota de 19%, altele decât importurile si cele supuse masurilor de simplificare</v>
      </c>
      <c r="V150" s="57"/>
    </row>
    <row r="151" spans="1:22" ht="16.5" customHeight="1">
      <c r="A151" s="49" t="s">
        <v>813</v>
      </c>
      <c r="B151" s="49" t="s">
        <v>383</v>
      </c>
      <c r="C151" s="50" t="s">
        <v>384</v>
      </c>
      <c r="D151" s="51">
        <v>132</v>
      </c>
      <c r="E151" s="51">
        <v>7</v>
      </c>
      <c r="F151" s="51">
        <v>2024</v>
      </c>
      <c r="G151" s="52">
        <v>45495</v>
      </c>
      <c r="H151" s="50" t="s">
        <v>928</v>
      </c>
      <c r="I151" s="52">
        <v>45517.720073993056</v>
      </c>
      <c r="J151" s="52">
        <v>45495</v>
      </c>
      <c r="K151" s="50" t="s">
        <v>387</v>
      </c>
      <c r="L151" s="50" t="s">
        <v>388</v>
      </c>
      <c r="M151" s="50" t="s">
        <v>389</v>
      </c>
      <c r="N151" s="53"/>
      <c r="O151" s="53">
        <v>19</v>
      </c>
      <c r="P151" s="54" t="s">
        <v>200</v>
      </c>
      <c r="Q151" s="54" t="s">
        <v>688</v>
      </c>
      <c r="R151" s="55">
        <v>0</v>
      </c>
      <c r="S151" s="70"/>
      <c r="T151" s="197" t="str">
        <f>_xlfn.IFNA(VLOOKUP(VALUE(Table30[[#This Row],[TaxCode]]),TVA!E$2:H$627,4,FALSE),"")</f>
        <v>Achiziţii de bunuri şi servicii taxabile cu cota de 19%, altele decât importurile si cele supuse masurilor de simplificare</v>
      </c>
      <c r="V151" s="57"/>
    </row>
    <row r="152" spans="1:22" ht="16.5" customHeight="1">
      <c r="A152" s="49" t="s">
        <v>814</v>
      </c>
      <c r="B152" s="49" t="s">
        <v>383</v>
      </c>
      <c r="C152" s="50" t="s">
        <v>384</v>
      </c>
      <c r="D152" s="51">
        <v>132</v>
      </c>
      <c r="E152" s="51">
        <v>7</v>
      </c>
      <c r="F152" s="51">
        <v>2024</v>
      </c>
      <c r="G152" s="52">
        <v>45495</v>
      </c>
      <c r="H152" s="50" t="s">
        <v>928</v>
      </c>
      <c r="I152" s="52">
        <v>45517.720073993056</v>
      </c>
      <c r="J152" s="52">
        <v>45495</v>
      </c>
      <c r="K152" s="50" t="s">
        <v>336</v>
      </c>
      <c r="L152" s="50" t="s">
        <v>336</v>
      </c>
      <c r="M152" s="50" t="s">
        <v>396</v>
      </c>
      <c r="N152" s="53">
        <v>19</v>
      </c>
      <c r="O152" s="53"/>
      <c r="P152" s="54" t="s">
        <v>200</v>
      </c>
      <c r="Q152" s="54" t="s">
        <v>688</v>
      </c>
      <c r="R152" s="55">
        <v>0</v>
      </c>
      <c r="S152" s="70"/>
      <c r="T152" s="197" t="str">
        <f>_xlfn.IFNA(VLOOKUP(VALUE(Table30[[#This Row],[TaxCode]]),TVA!E$2:H$627,4,FALSE),"")</f>
        <v>Achiziţii de bunuri şi servicii taxabile cu cota de 19%, altele decât importurile si cele supuse masurilor de simplificare</v>
      </c>
      <c r="V152" s="57"/>
    </row>
    <row r="153" spans="1:22" ht="16.5" customHeight="1">
      <c r="A153" s="49" t="s">
        <v>814</v>
      </c>
      <c r="B153" s="49" t="s">
        <v>383</v>
      </c>
      <c r="C153" s="50" t="s">
        <v>384</v>
      </c>
      <c r="D153" s="51">
        <v>132</v>
      </c>
      <c r="E153" s="51">
        <v>7</v>
      </c>
      <c r="F153" s="51">
        <v>2024</v>
      </c>
      <c r="G153" s="52">
        <v>45495</v>
      </c>
      <c r="H153" s="50" t="s">
        <v>928</v>
      </c>
      <c r="I153" s="52">
        <v>45517.720073993056</v>
      </c>
      <c r="J153" s="52">
        <v>45495</v>
      </c>
      <c r="K153" s="50" t="s">
        <v>336</v>
      </c>
      <c r="L153" s="50" t="s">
        <v>336</v>
      </c>
      <c r="M153" s="50" t="s">
        <v>392</v>
      </c>
      <c r="N153" s="53"/>
      <c r="O153" s="53">
        <v>19</v>
      </c>
      <c r="P153" s="54" t="s">
        <v>200</v>
      </c>
      <c r="Q153" s="54" t="s">
        <v>688</v>
      </c>
      <c r="R153" s="55">
        <v>0</v>
      </c>
      <c r="S153" s="70"/>
      <c r="T153" s="197" t="str">
        <f>_xlfn.IFNA(VLOOKUP(VALUE(Table30[[#This Row],[TaxCode]]),TVA!E$2:H$627,4,FALSE),"")</f>
        <v>Achiziţii de bunuri şi servicii taxabile cu cota de 19%, altele decât importurile si cele supuse masurilor de simplificare</v>
      </c>
      <c r="V153" s="57"/>
    </row>
    <row r="154" spans="1:22" ht="16.5" customHeight="1">
      <c r="A154" s="49"/>
      <c r="B154" s="49"/>
      <c r="C154" s="305"/>
      <c r="D154" s="306"/>
      <c r="E154" s="306"/>
      <c r="F154" s="306"/>
      <c r="G154" s="307"/>
      <c r="H154" s="305"/>
      <c r="I154" s="307"/>
      <c r="J154" s="307"/>
      <c r="K154" s="305"/>
      <c r="L154" s="305"/>
      <c r="M154" s="305"/>
      <c r="N154" s="308"/>
      <c r="O154" s="308"/>
      <c r="P154" s="309"/>
      <c r="Q154" s="309"/>
      <c r="R154" s="310"/>
      <c r="S154" s="70"/>
      <c r="T154" s="197"/>
      <c r="V154" s="57"/>
    </row>
    <row r="155" spans="1:22" ht="16.5" customHeight="1">
      <c r="A155" s="49"/>
      <c r="B155" s="49"/>
      <c r="C155" s="50"/>
      <c r="D155" s="51"/>
      <c r="E155" s="51"/>
      <c r="F155" s="51"/>
      <c r="G155" s="52"/>
      <c r="H155" s="50"/>
      <c r="I155" s="52"/>
      <c r="J155" s="52"/>
      <c r="K155" s="50"/>
      <c r="L155" s="50"/>
      <c r="M155" s="50"/>
      <c r="N155" s="53"/>
      <c r="O155" s="53"/>
      <c r="P155" s="54"/>
      <c r="Q155" s="54"/>
      <c r="R155" s="55"/>
      <c r="S155" s="70"/>
      <c r="T155" s="197" t="str">
        <f>_xlfn.IFNA(VLOOKUP(VALUE(Table30[[#This Row],[TaxCode]]),TVA!E$2:H$627,4,FALSE),"")</f>
        <v/>
      </c>
      <c r="V155" s="57"/>
    </row>
    <row r="156" spans="1:22" ht="16.5" customHeight="1">
      <c r="A156" s="49" t="s">
        <v>815</v>
      </c>
      <c r="B156" s="49" t="s">
        <v>418</v>
      </c>
      <c r="C156" s="50" t="s">
        <v>419</v>
      </c>
      <c r="D156" s="51">
        <v>133</v>
      </c>
      <c r="E156" s="51">
        <v>7</v>
      </c>
      <c r="F156" s="51">
        <v>2024</v>
      </c>
      <c r="G156" s="52">
        <v>45504</v>
      </c>
      <c r="H156" s="50" t="s">
        <v>420</v>
      </c>
      <c r="I156" s="52">
        <v>45518.66506890046</v>
      </c>
      <c r="J156" s="52">
        <v>45504</v>
      </c>
      <c r="K156" s="50" t="s">
        <v>336</v>
      </c>
      <c r="L156" s="50" t="s">
        <v>336</v>
      </c>
      <c r="M156" s="50" t="s">
        <v>405</v>
      </c>
      <c r="N156" s="53">
        <v>5000</v>
      </c>
      <c r="O156" s="53"/>
      <c r="P156" s="54" t="s">
        <v>200</v>
      </c>
      <c r="Q156" s="54" t="s">
        <v>247</v>
      </c>
      <c r="R156" s="55">
        <v>0</v>
      </c>
      <c r="S156" s="70"/>
      <c r="T156" s="197" t="str">
        <f>_xlfn.IFNA(VLOOKUP(VALUE(Table30[[#This Row],[TaxCode]]),TVA!E$2:H$627,4,FALSE),"")</f>
        <v>Notă închidere TVA (*)</v>
      </c>
      <c r="V156" s="57"/>
    </row>
    <row r="157" spans="1:22" ht="16.5" customHeight="1">
      <c r="A157" s="49" t="s">
        <v>815</v>
      </c>
      <c r="B157" s="49" t="s">
        <v>418</v>
      </c>
      <c r="C157" s="50" t="s">
        <v>419</v>
      </c>
      <c r="D157" s="51">
        <v>133</v>
      </c>
      <c r="E157" s="51">
        <v>7</v>
      </c>
      <c r="F157" s="51">
        <v>2024</v>
      </c>
      <c r="G157" s="52">
        <v>45504</v>
      </c>
      <c r="H157" s="50" t="s">
        <v>420</v>
      </c>
      <c r="I157" s="52">
        <v>45518.66506890046</v>
      </c>
      <c r="J157" s="52">
        <v>45504</v>
      </c>
      <c r="K157" s="50" t="s">
        <v>336</v>
      </c>
      <c r="L157" s="50" t="s">
        <v>336</v>
      </c>
      <c r="M157" s="50" t="s">
        <v>392</v>
      </c>
      <c r="N157" s="53"/>
      <c r="O157" s="53">
        <v>5000</v>
      </c>
      <c r="P157" s="54" t="s">
        <v>200</v>
      </c>
      <c r="Q157" s="54" t="s">
        <v>247</v>
      </c>
      <c r="R157" s="55">
        <v>0</v>
      </c>
      <c r="S157" s="70"/>
      <c r="T157" s="197" t="str">
        <f>_xlfn.IFNA(VLOOKUP(VALUE(Table30[[#This Row],[TaxCode]]),TVA!E$2:H$627,4,FALSE),"")</f>
        <v>Notă închidere TVA (*)</v>
      </c>
      <c r="V157" s="57"/>
    </row>
    <row r="158" spans="1:22" ht="16.5" customHeight="1">
      <c r="A158" s="49" t="s">
        <v>815</v>
      </c>
      <c r="B158" s="49" t="s">
        <v>418</v>
      </c>
      <c r="C158" s="50" t="s">
        <v>419</v>
      </c>
      <c r="D158" s="51">
        <v>133</v>
      </c>
      <c r="E158" s="51">
        <v>7</v>
      </c>
      <c r="F158" s="51">
        <v>2024</v>
      </c>
      <c r="G158" s="52">
        <v>45504</v>
      </c>
      <c r="H158" s="50" t="s">
        <v>420</v>
      </c>
      <c r="I158" s="52">
        <v>45518.66506890046</v>
      </c>
      <c r="J158" s="52">
        <v>45504</v>
      </c>
      <c r="K158" s="50" t="s">
        <v>336</v>
      </c>
      <c r="L158" s="50" t="s">
        <v>336</v>
      </c>
      <c r="M158" s="50" t="s">
        <v>421</v>
      </c>
      <c r="N158" s="53">
        <v>120000</v>
      </c>
      <c r="O158" s="53"/>
      <c r="P158" s="54" t="s">
        <v>426</v>
      </c>
      <c r="Q158" s="54" t="s">
        <v>249</v>
      </c>
      <c r="R158" s="55">
        <v>0</v>
      </c>
      <c r="S158" s="70"/>
      <c r="T158" s="197" t="str">
        <f>_xlfn.IFNA(VLOOKUP(VALUE(Table30[[#This Row],[TaxCode]]),TVA!E$2:H$627,4,FALSE),"")</f>
        <v/>
      </c>
      <c r="V158" s="57"/>
    </row>
    <row r="159" spans="1:22" ht="16.5" customHeight="1">
      <c r="A159" s="49" t="s">
        <v>815</v>
      </c>
      <c r="B159" s="49" t="s">
        <v>418</v>
      </c>
      <c r="C159" s="50" t="s">
        <v>419</v>
      </c>
      <c r="D159" s="51">
        <v>133</v>
      </c>
      <c r="E159" s="51">
        <v>7</v>
      </c>
      <c r="F159" s="51">
        <v>2024</v>
      </c>
      <c r="G159" s="52">
        <v>45504</v>
      </c>
      <c r="H159" s="50" t="s">
        <v>420</v>
      </c>
      <c r="I159" s="52">
        <v>45518.66506890046</v>
      </c>
      <c r="J159" s="52">
        <v>45504</v>
      </c>
      <c r="K159" s="50" t="s">
        <v>336</v>
      </c>
      <c r="L159" s="50" t="s">
        <v>336</v>
      </c>
      <c r="M159" s="50" t="s">
        <v>392</v>
      </c>
      <c r="N159" s="53"/>
      <c r="O159" s="53">
        <v>120000</v>
      </c>
      <c r="P159" s="54" t="s">
        <v>200</v>
      </c>
      <c r="Q159" s="54" t="s">
        <v>247</v>
      </c>
      <c r="R159" s="55">
        <v>0</v>
      </c>
      <c r="S159" s="70"/>
      <c r="T159" s="197" t="str">
        <f>_xlfn.IFNA(VLOOKUP(VALUE(Table30[[#This Row],[TaxCode]]),TVA!E$2:H$627,4,FALSE),"")</f>
        <v>Notă închidere TVA (*)</v>
      </c>
      <c r="V159" s="57"/>
    </row>
    <row r="160" spans="1:22" ht="16.5" customHeight="1">
      <c r="A160" s="49"/>
      <c r="B160" s="49"/>
      <c r="C160" s="50"/>
      <c r="D160" s="51"/>
      <c r="E160" s="51"/>
      <c r="F160" s="51"/>
      <c r="G160" s="52"/>
      <c r="H160" s="50"/>
      <c r="I160" s="52"/>
      <c r="J160" s="52"/>
      <c r="K160" s="50"/>
      <c r="L160" s="50"/>
      <c r="M160" s="50"/>
      <c r="N160" s="53"/>
      <c r="O160" s="53"/>
      <c r="P160" s="54"/>
      <c r="Q160" s="54"/>
      <c r="R160" s="55"/>
      <c r="S160" s="70"/>
      <c r="T160" s="197" t="str">
        <f>_xlfn.IFNA(VLOOKUP(VALUE(Table30[[#This Row],[TaxCode]]),TVA!E$2:H$627,4,FALSE),"")</f>
        <v/>
      </c>
      <c r="V160" s="57"/>
    </row>
    <row r="161" spans="1:26" ht="16.5" customHeight="1">
      <c r="A161" s="49" t="s">
        <v>816</v>
      </c>
      <c r="B161" s="49" t="s">
        <v>422</v>
      </c>
      <c r="C161" s="50" t="s">
        <v>423</v>
      </c>
      <c r="D161" s="51">
        <v>134</v>
      </c>
      <c r="E161" s="51">
        <v>7</v>
      </c>
      <c r="F161" s="51">
        <v>2024</v>
      </c>
      <c r="G161" s="52">
        <v>45502.73565130787</v>
      </c>
      <c r="H161" s="50" t="s">
        <v>425</v>
      </c>
      <c r="I161" s="52">
        <v>45517.735904317131</v>
      </c>
      <c r="J161" s="52">
        <v>45502.73565130787</v>
      </c>
      <c r="K161" s="50" t="s">
        <v>336</v>
      </c>
      <c r="L161" s="50" t="s">
        <v>336</v>
      </c>
      <c r="M161" s="50" t="s">
        <v>424</v>
      </c>
      <c r="N161" s="53">
        <v>4.9901</v>
      </c>
      <c r="O161" s="53"/>
      <c r="P161" s="54" t="s">
        <v>426</v>
      </c>
      <c r="Q161" s="54" t="s">
        <v>249</v>
      </c>
      <c r="R161" s="55">
        <v>0</v>
      </c>
      <c r="S161" s="70"/>
      <c r="T161" s="197" t="str">
        <f>_xlfn.IFNA(VLOOKUP(VALUE(Table30[[#This Row],[TaxCode]]),TVA!E$2:H$627,4,FALSE),"")</f>
        <v/>
      </c>
      <c r="U161" s="80" t="s">
        <v>762</v>
      </c>
      <c r="V161" s="57"/>
    </row>
    <row r="162" spans="1:26" ht="16.5" customHeight="1">
      <c r="A162" s="49" t="s">
        <v>816</v>
      </c>
      <c r="B162" s="49" t="s">
        <v>422</v>
      </c>
      <c r="C162" s="50" t="s">
        <v>423</v>
      </c>
      <c r="D162" s="51">
        <v>134</v>
      </c>
      <c r="E162" s="51">
        <v>7</v>
      </c>
      <c r="F162" s="51">
        <v>2024</v>
      </c>
      <c r="G162" s="52">
        <v>45502.73565130787</v>
      </c>
      <c r="H162" s="50" t="s">
        <v>425</v>
      </c>
      <c r="I162" s="52">
        <v>45517.735904317131</v>
      </c>
      <c r="J162" s="52">
        <v>45502.73565130787</v>
      </c>
      <c r="K162" s="50" t="s">
        <v>336</v>
      </c>
      <c r="L162" s="50" t="s">
        <v>336</v>
      </c>
      <c r="M162" s="50" t="s">
        <v>427</v>
      </c>
      <c r="N162" s="53"/>
      <c r="O162" s="53">
        <v>4.9901</v>
      </c>
      <c r="P162" s="54" t="s">
        <v>426</v>
      </c>
      <c r="Q162" s="54" t="s">
        <v>249</v>
      </c>
      <c r="R162" s="55">
        <v>0</v>
      </c>
      <c r="S162" s="70"/>
      <c r="T162" s="197" t="str">
        <f>_xlfn.IFNA(VLOOKUP(VALUE(Table30[[#This Row],[TaxCode]]),TVA!E$2:H$627,4,FALSE),"")</f>
        <v/>
      </c>
      <c r="U162" s="80" t="s">
        <v>753</v>
      </c>
      <c r="V162" s="57"/>
    </row>
    <row r="163" spans="1:26" ht="16.5" customHeight="1">
      <c r="A163" s="49" t="s">
        <v>816</v>
      </c>
      <c r="B163" s="49" t="s">
        <v>422</v>
      </c>
      <c r="C163" s="50" t="s">
        <v>423</v>
      </c>
      <c r="D163" s="51">
        <v>134</v>
      </c>
      <c r="E163" s="51">
        <v>7</v>
      </c>
      <c r="F163" s="51">
        <v>2024</v>
      </c>
      <c r="G163" s="52">
        <v>45502.73565130787</v>
      </c>
      <c r="H163" s="50" t="s">
        <v>428</v>
      </c>
      <c r="I163" s="52">
        <v>45517.735904317131</v>
      </c>
      <c r="J163" s="52">
        <v>45502.73565130787</v>
      </c>
      <c r="K163" s="50" t="s">
        <v>336</v>
      </c>
      <c r="L163" s="50" t="s">
        <v>336</v>
      </c>
      <c r="M163" s="50" t="s">
        <v>427</v>
      </c>
      <c r="N163" s="53">
        <v>65000</v>
      </c>
      <c r="O163" s="53"/>
      <c r="P163" s="138" t="s">
        <v>426</v>
      </c>
      <c r="Q163" s="138" t="s">
        <v>249</v>
      </c>
      <c r="R163" s="136">
        <v>0</v>
      </c>
      <c r="S163" s="70"/>
      <c r="T163" s="197" t="str">
        <f>_xlfn.IFNA(VLOOKUP(VALUE(Table30[[#This Row],[TaxCode]]),TVA!E$2:H$627,4,FALSE),"")</f>
        <v/>
      </c>
      <c r="U163" s="225" t="s">
        <v>763</v>
      </c>
      <c r="V163" s="137"/>
      <c r="W163" s="137"/>
      <c r="X163" s="137"/>
      <c r="Y163" s="137"/>
      <c r="Z163" s="137"/>
    </row>
    <row r="164" spans="1:26" ht="16.5" customHeight="1">
      <c r="A164" s="49" t="s">
        <v>816</v>
      </c>
      <c r="B164" s="49" t="s">
        <v>422</v>
      </c>
      <c r="C164" s="50" t="s">
        <v>423</v>
      </c>
      <c r="D164" s="51">
        <v>134</v>
      </c>
      <c r="E164" s="51">
        <v>7</v>
      </c>
      <c r="F164" s="51">
        <v>2024</v>
      </c>
      <c r="G164" s="52">
        <v>45502.73565130787</v>
      </c>
      <c r="H164" s="50" t="s">
        <v>428</v>
      </c>
      <c r="I164" s="52">
        <v>45517.735904317131</v>
      </c>
      <c r="J164" s="52">
        <v>45502.73565130787</v>
      </c>
      <c r="K164" s="50" t="s">
        <v>429</v>
      </c>
      <c r="L164" s="50" t="s">
        <v>387</v>
      </c>
      <c r="M164" s="50" t="s">
        <v>408</v>
      </c>
      <c r="N164" s="53"/>
      <c r="O164" s="53">
        <v>65000</v>
      </c>
      <c r="P164" s="138" t="s">
        <v>426</v>
      </c>
      <c r="Q164" s="138" t="s">
        <v>249</v>
      </c>
      <c r="R164" s="136">
        <v>0</v>
      </c>
      <c r="S164" s="70"/>
      <c r="T164" s="197" t="str">
        <f>_xlfn.IFNA(VLOOKUP(VALUE(Table30[[#This Row],[TaxCode]]),TVA!E$2:H$627,4,FALSE),"")</f>
        <v/>
      </c>
      <c r="U164" s="225" t="s">
        <v>755</v>
      </c>
      <c r="V164" s="137"/>
      <c r="W164" s="137"/>
      <c r="X164" s="137"/>
      <c r="Y164" s="137"/>
      <c r="Z164" s="137"/>
    </row>
    <row r="165" spans="1:26" ht="16.5" customHeight="1">
      <c r="A165" s="49" t="s">
        <v>816</v>
      </c>
      <c r="B165" s="49" t="s">
        <v>422</v>
      </c>
      <c r="C165" s="50" t="s">
        <v>423</v>
      </c>
      <c r="D165" s="51">
        <v>134</v>
      </c>
      <c r="E165" s="51">
        <v>7</v>
      </c>
      <c r="F165" s="51">
        <v>2024</v>
      </c>
      <c r="G165" s="52">
        <v>45502.73565130787</v>
      </c>
      <c r="H165" s="50" t="s">
        <v>430</v>
      </c>
      <c r="I165" s="52">
        <v>45517.735904317131</v>
      </c>
      <c r="J165" s="52">
        <v>45502.73565130787</v>
      </c>
      <c r="K165" s="50" t="s">
        <v>387</v>
      </c>
      <c r="L165" s="50" t="s">
        <v>406</v>
      </c>
      <c r="M165" s="50" t="s">
        <v>389</v>
      </c>
      <c r="N165" s="53">
        <v>5950</v>
      </c>
      <c r="O165" s="53"/>
      <c r="P165" s="54" t="s">
        <v>426</v>
      </c>
      <c r="Q165" s="54" t="s">
        <v>249</v>
      </c>
      <c r="R165" s="55">
        <v>0</v>
      </c>
      <c r="S165" s="70"/>
      <c r="T165" s="197" t="str">
        <f>_xlfn.IFNA(VLOOKUP(VALUE(Table30[[#This Row],[TaxCode]]),TVA!E$2:H$627,4,FALSE),"")</f>
        <v/>
      </c>
      <c r="V165" s="57"/>
    </row>
    <row r="166" spans="1:26" ht="16.5" customHeight="1">
      <c r="A166" s="49" t="s">
        <v>816</v>
      </c>
      <c r="B166" s="49" t="s">
        <v>422</v>
      </c>
      <c r="C166" s="50" t="s">
        <v>423</v>
      </c>
      <c r="D166" s="51">
        <v>134</v>
      </c>
      <c r="E166" s="51">
        <v>7</v>
      </c>
      <c r="F166" s="51">
        <v>2024</v>
      </c>
      <c r="G166" s="52">
        <v>45502.73565130787</v>
      </c>
      <c r="H166" s="50" t="s">
        <v>430</v>
      </c>
      <c r="I166" s="52">
        <v>45517.735904317131</v>
      </c>
      <c r="J166" s="52">
        <v>45502.73565130787</v>
      </c>
      <c r="K166" s="50" t="s">
        <v>336</v>
      </c>
      <c r="L166" s="50" t="s">
        <v>336</v>
      </c>
      <c r="M166" s="50" t="s">
        <v>427</v>
      </c>
      <c r="N166" s="53"/>
      <c r="O166" s="53">
        <v>5950</v>
      </c>
      <c r="P166" s="54" t="s">
        <v>426</v>
      </c>
      <c r="Q166" s="54" t="s">
        <v>249</v>
      </c>
      <c r="R166" s="55">
        <v>0</v>
      </c>
      <c r="S166" s="70"/>
      <c r="T166" s="197" t="str">
        <f>_xlfn.IFNA(VLOOKUP(VALUE(Table30[[#This Row],[TaxCode]]),TVA!E$2:H$627,4,FALSE),"")</f>
        <v/>
      </c>
      <c r="V166" s="57"/>
    </row>
    <row r="167" spans="1:26" ht="16.5" customHeight="1">
      <c r="A167" s="71" t="s">
        <v>814</v>
      </c>
      <c r="B167" s="71" t="s">
        <v>399</v>
      </c>
      <c r="C167" s="54" t="s">
        <v>400</v>
      </c>
      <c r="D167" s="72">
        <v>135</v>
      </c>
      <c r="E167" s="72">
        <v>7</v>
      </c>
      <c r="F167" s="72">
        <v>2024</v>
      </c>
      <c r="G167" s="59">
        <v>45502.73565130787</v>
      </c>
      <c r="H167" s="54" t="s">
        <v>929</v>
      </c>
      <c r="I167" s="59">
        <v>45517.735904317131</v>
      </c>
      <c r="J167" s="59">
        <v>45502.73565130787</v>
      </c>
      <c r="K167" s="54" t="s">
        <v>336</v>
      </c>
      <c r="L167" s="54" t="s">
        <v>336</v>
      </c>
      <c r="M167" s="54" t="s">
        <v>392</v>
      </c>
      <c r="N167" s="55">
        <v>950</v>
      </c>
      <c r="O167" s="55"/>
      <c r="P167" s="54" t="s">
        <v>200</v>
      </c>
      <c r="Q167" s="54" t="s">
        <v>237</v>
      </c>
      <c r="R167" s="55">
        <v>0</v>
      </c>
      <c r="S167" s="70"/>
      <c r="T167" s="197" t="str">
        <f>_xlfn.IFNA(VLOOKUP(VALUE(Table30[[#This Row],[TaxCode]]),TVA!E$2:H$627,4,FALSE),"")</f>
        <v>Achiziţii de bunuri şi servicii taxabile cu cota de 19%, altele decât importurile si cele supuse masurilor de simplificare</v>
      </c>
      <c r="V167" s="57"/>
    </row>
    <row r="168" spans="1:26" ht="16.5" customHeight="1">
      <c r="A168" s="71" t="s">
        <v>814</v>
      </c>
      <c r="B168" s="71" t="s">
        <v>399</v>
      </c>
      <c r="C168" s="54" t="s">
        <v>400</v>
      </c>
      <c r="D168" s="72">
        <v>135</v>
      </c>
      <c r="E168" s="72">
        <v>7</v>
      </c>
      <c r="F168" s="72">
        <v>2024</v>
      </c>
      <c r="G168" s="59">
        <v>45502.73565130787</v>
      </c>
      <c r="H168" s="54" t="s">
        <v>929</v>
      </c>
      <c r="I168" s="59">
        <v>45517.735904317131</v>
      </c>
      <c r="J168" s="59">
        <v>45502.73565130787</v>
      </c>
      <c r="K168" s="54" t="s">
        <v>336</v>
      </c>
      <c r="L168" s="54" t="s">
        <v>336</v>
      </c>
      <c r="M168" s="54" t="s">
        <v>398</v>
      </c>
      <c r="N168" s="55"/>
      <c r="O168" s="55">
        <v>950</v>
      </c>
      <c r="P168" s="54" t="s">
        <v>200</v>
      </c>
      <c r="Q168" s="54" t="s">
        <v>241</v>
      </c>
      <c r="R168" s="55">
        <v>0</v>
      </c>
      <c r="S168" s="70"/>
      <c r="T168" s="197" t="str">
        <f>_xlfn.IFNA(VLOOKUP(VALUE(Table30[[#This Row],[TaxCode]]),TVA!E$2:H$627,4,FALSE),"")</f>
        <v>Achizitii de la furnizori care aplica TVA la incasare 19%</v>
      </c>
      <c r="V168" s="57"/>
    </row>
    <row r="169" spans="1:26" ht="16.5" customHeight="1">
      <c r="A169" s="49"/>
      <c r="B169" s="49"/>
      <c r="C169" s="50"/>
      <c r="D169" s="51"/>
      <c r="E169" s="51"/>
      <c r="F169" s="51"/>
      <c r="G169" s="52"/>
      <c r="H169" s="50"/>
      <c r="I169" s="52"/>
      <c r="J169" s="52"/>
      <c r="K169" s="50"/>
      <c r="L169" s="50"/>
      <c r="M169" s="50"/>
      <c r="N169" s="53"/>
      <c r="O169" s="53"/>
      <c r="P169" s="54"/>
      <c r="Q169" s="54"/>
      <c r="R169" s="55"/>
      <c r="S169" s="70"/>
      <c r="T169" s="197" t="str">
        <f>_xlfn.IFNA(VLOOKUP(VALUE(Table30[[#This Row],[TaxCode]]),TVA!E$2:H$627,4,FALSE),"")</f>
        <v/>
      </c>
      <c r="V169" s="57"/>
    </row>
    <row r="170" spans="1:26" ht="16.5" customHeight="1">
      <c r="A170" s="49" t="s">
        <v>816</v>
      </c>
      <c r="B170" s="49" t="s">
        <v>422</v>
      </c>
      <c r="C170" s="50" t="s">
        <v>423</v>
      </c>
      <c r="D170" s="51">
        <v>136</v>
      </c>
      <c r="E170" s="51">
        <v>7</v>
      </c>
      <c r="F170" s="51">
        <v>2024</v>
      </c>
      <c r="G170" s="52">
        <v>45502.73565130787</v>
      </c>
      <c r="H170" s="50" t="s">
        <v>793</v>
      </c>
      <c r="I170" s="52">
        <v>45517.735904317131</v>
      </c>
      <c r="J170" s="52">
        <v>45502.73565130787</v>
      </c>
      <c r="K170" s="50" t="s">
        <v>387</v>
      </c>
      <c r="L170" s="50" t="s">
        <v>406</v>
      </c>
      <c r="M170" s="50" t="s">
        <v>389</v>
      </c>
      <c r="N170" s="53">
        <v>5950</v>
      </c>
      <c r="O170" s="53"/>
      <c r="P170" s="54" t="s">
        <v>693</v>
      </c>
      <c r="Q170" s="54" t="s">
        <v>694</v>
      </c>
      <c r="R170" s="55">
        <v>0</v>
      </c>
      <c r="S170" s="70"/>
      <c r="T170" s="197" t="str">
        <f>_xlfn.IFNA(VLOOKUP(VALUE(Table30[[#This Row],[TaxCode]]),TVA!E$2:H$627,4,FALSE),"")</f>
        <v/>
      </c>
      <c r="V170" s="57"/>
    </row>
    <row r="171" spans="1:26" ht="16.5" customHeight="1">
      <c r="A171" s="49" t="s">
        <v>816</v>
      </c>
      <c r="B171" s="49" t="s">
        <v>422</v>
      </c>
      <c r="C171" s="50" t="s">
        <v>423</v>
      </c>
      <c r="D171" s="51">
        <v>136</v>
      </c>
      <c r="E171" s="51">
        <v>7</v>
      </c>
      <c r="F171" s="51">
        <v>2024</v>
      </c>
      <c r="G171" s="52">
        <v>45502.73565130787</v>
      </c>
      <c r="H171" s="50" t="s">
        <v>793</v>
      </c>
      <c r="I171" s="52">
        <v>45517.735904317131</v>
      </c>
      <c r="J171" s="52">
        <v>45502.73565130787</v>
      </c>
      <c r="K171" s="50" t="s">
        <v>336</v>
      </c>
      <c r="L171" s="50" t="s">
        <v>336</v>
      </c>
      <c r="M171" s="50" t="s">
        <v>427</v>
      </c>
      <c r="N171" s="53"/>
      <c r="O171" s="53">
        <v>5950</v>
      </c>
      <c r="P171" s="54" t="s">
        <v>426</v>
      </c>
      <c r="Q171" s="54" t="s">
        <v>249</v>
      </c>
      <c r="R171" s="55">
        <v>0</v>
      </c>
      <c r="S171" s="70"/>
      <c r="T171" s="197" t="str">
        <f>_xlfn.IFNA(VLOOKUP(VALUE(Table30[[#This Row],[TaxCode]]),TVA!E$2:H$627,4,FALSE),"")</f>
        <v/>
      </c>
      <c r="V171" s="57"/>
    </row>
    <row r="172" spans="1:26" ht="16.5" customHeight="1">
      <c r="A172" s="49"/>
      <c r="B172" s="49"/>
      <c r="C172" s="50"/>
      <c r="D172" s="51"/>
      <c r="E172" s="51"/>
      <c r="F172" s="51"/>
      <c r="G172" s="52"/>
      <c r="H172" s="50"/>
      <c r="I172" s="52"/>
      <c r="J172" s="52"/>
      <c r="K172" s="50"/>
      <c r="L172" s="50"/>
      <c r="M172" s="50"/>
      <c r="N172" s="53"/>
      <c r="O172" s="53"/>
      <c r="P172" s="54"/>
      <c r="Q172" s="54"/>
      <c r="R172" s="55"/>
      <c r="S172" s="70"/>
      <c r="T172" s="197" t="str">
        <f>_xlfn.IFNA(VLOOKUP(VALUE(Table30[[#This Row],[TaxCode]]),TVA!E$2:H$627,4,FALSE),"")</f>
        <v/>
      </c>
      <c r="V172" s="57"/>
    </row>
    <row r="173" spans="1:26" ht="16.5" customHeight="1">
      <c r="A173" s="49" t="s">
        <v>816</v>
      </c>
      <c r="B173" s="49" t="s">
        <v>422</v>
      </c>
      <c r="C173" s="50" t="s">
        <v>423</v>
      </c>
      <c r="D173" s="51">
        <v>137</v>
      </c>
      <c r="E173" s="51">
        <v>7</v>
      </c>
      <c r="F173" s="51">
        <v>2024</v>
      </c>
      <c r="G173" s="52">
        <v>45502.73565130787</v>
      </c>
      <c r="H173" s="50" t="s">
        <v>792</v>
      </c>
      <c r="I173" s="52">
        <v>45517.735904317131</v>
      </c>
      <c r="J173" s="52">
        <v>45502.73565130787</v>
      </c>
      <c r="K173" s="50" t="s">
        <v>387</v>
      </c>
      <c r="L173" s="50" t="s">
        <v>406</v>
      </c>
      <c r="M173" s="50" t="s">
        <v>389</v>
      </c>
      <c r="N173" s="53">
        <v>5950</v>
      </c>
      <c r="O173" s="53"/>
      <c r="P173" s="54" t="s">
        <v>695</v>
      </c>
      <c r="Q173" s="54" t="s">
        <v>696</v>
      </c>
      <c r="R173" s="55">
        <v>0</v>
      </c>
      <c r="S173" s="70"/>
      <c r="T173" s="197" t="str">
        <f>_xlfn.IFNA(VLOOKUP(VALUE(Table30[[#This Row],[TaxCode]]),TVA!E$2:H$627,4,FALSE),"")</f>
        <v/>
      </c>
      <c r="V173" s="57"/>
    </row>
    <row r="174" spans="1:26" ht="16.5" customHeight="1">
      <c r="A174" s="49" t="s">
        <v>816</v>
      </c>
      <c r="B174" s="49" t="s">
        <v>422</v>
      </c>
      <c r="C174" s="50" t="s">
        <v>423</v>
      </c>
      <c r="D174" s="51">
        <v>137</v>
      </c>
      <c r="E174" s="51">
        <v>7</v>
      </c>
      <c r="F174" s="51">
        <v>2024</v>
      </c>
      <c r="G174" s="52">
        <v>45502.73565130787</v>
      </c>
      <c r="H174" s="50" t="s">
        <v>792</v>
      </c>
      <c r="I174" s="52">
        <v>45517.735904317131</v>
      </c>
      <c r="J174" s="52">
        <v>45502.73565130787</v>
      </c>
      <c r="K174" s="50" t="s">
        <v>336</v>
      </c>
      <c r="L174" s="50" t="s">
        <v>336</v>
      </c>
      <c r="M174" s="50" t="s">
        <v>427</v>
      </c>
      <c r="N174" s="53"/>
      <c r="O174" s="53">
        <v>5950</v>
      </c>
      <c r="P174" s="54" t="s">
        <v>426</v>
      </c>
      <c r="Q174" s="54" t="s">
        <v>249</v>
      </c>
      <c r="R174" s="55">
        <v>0</v>
      </c>
      <c r="S174" s="70"/>
      <c r="T174" s="197" t="str">
        <f>_xlfn.IFNA(VLOOKUP(VALUE(Table30[[#This Row],[TaxCode]]),TVA!E$2:H$627,4,FALSE),"")</f>
        <v/>
      </c>
      <c r="V174" s="57"/>
    </row>
    <row r="175" spans="1:26" ht="16.5" customHeight="1">
      <c r="A175" s="49"/>
      <c r="B175" s="49"/>
      <c r="C175" s="50"/>
      <c r="D175" s="51"/>
      <c r="E175" s="51"/>
      <c r="F175" s="51"/>
      <c r="G175" s="52"/>
      <c r="H175" s="50"/>
      <c r="I175" s="52"/>
      <c r="J175" s="52"/>
      <c r="K175" s="50"/>
      <c r="L175" s="50"/>
      <c r="M175" s="50"/>
      <c r="N175" s="53"/>
      <c r="O175" s="53"/>
      <c r="P175" s="54"/>
      <c r="Q175" s="54"/>
      <c r="R175" s="55"/>
      <c r="S175" s="70"/>
      <c r="T175" s="197" t="str">
        <f>_xlfn.IFNA(VLOOKUP(VALUE(Table30[[#This Row],[TaxCode]]),TVA!E$2:H$627,4,FALSE),"")</f>
        <v/>
      </c>
      <c r="V175" s="57"/>
    </row>
    <row r="176" spans="1:26" ht="16.5" customHeight="1">
      <c r="A176" s="49" t="s">
        <v>816</v>
      </c>
      <c r="B176" s="49" t="s">
        <v>422</v>
      </c>
      <c r="C176" s="50" t="s">
        <v>423</v>
      </c>
      <c r="D176" s="51">
        <v>138</v>
      </c>
      <c r="E176" s="51">
        <v>7</v>
      </c>
      <c r="F176" s="51">
        <v>2024</v>
      </c>
      <c r="G176" s="52">
        <v>45502.73565130787</v>
      </c>
      <c r="H176" s="50" t="s">
        <v>791</v>
      </c>
      <c r="I176" s="52">
        <v>45517.735904317131</v>
      </c>
      <c r="J176" s="52">
        <v>45502.73565130787</v>
      </c>
      <c r="K176" s="50" t="s">
        <v>336</v>
      </c>
      <c r="L176" s="50" t="s">
        <v>336</v>
      </c>
      <c r="M176" s="50" t="s">
        <v>697</v>
      </c>
      <c r="N176" s="53">
        <v>5950</v>
      </c>
      <c r="O176" s="53"/>
      <c r="P176" s="54" t="s">
        <v>212</v>
      </c>
      <c r="Q176" s="54" t="s">
        <v>698</v>
      </c>
      <c r="R176" s="55">
        <v>0</v>
      </c>
      <c r="S176" s="70"/>
      <c r="T176" s="197" t="str">
        <f>_xlfn.IFNA(VLOOKUP(VALUE(Table30[[#This Row],[TaxCode]]),TVA!E$2:H$627,4,FALSE),"")</f>
        <v/>
      </c>
      <c r="V176" s="57"/>
    </row>
    <row r="177" spans="1:22" ht="16.5" customHeight="1">
      <c r="A177" s="49" t="s">
        <v>816</v>
      </c>
      <c r="B177" s="49" t="s">
        <v>422</v>
      </c>
      <c r="C177" s="50" t="s">
        <v>423</v>
      </c>
      <c r="D177" s="51">
        <v>138</v>
      </c>
      <c r="E177" s="51">
        <v>7</v>
      </c>
      <c r="F177" s="51">
        <v>2024</v>
      </c>
      <c r="G177" s="52">
        <v>45502.73565130787</v>
      </c>
      <c r="H177" s="50" t="s">
        <v>791</v>
      </c>
      <c r="I177" s="52">
        <v>45517.735904317131</v>
      </c>
      <c r="J177" s="52">
        <v>45502.73565130787</v>
      </c>
      <c r="K177" s="50" t="s">
        <v>336</v>
      </c>
      <c r="L177" s="50" t="s">
        <v>336</v>
      </c>
      <c r="M177" s="50" t="s">
        <v>427</v>
      </c>
      <c r="N177" s="53"/>
      <c r="O177" s="53">
        <v>5950</v>
      </c>
      <c r="P177" s="54" t="s">
        <v>426</v>
      </c>
      <c r="Q177" s="54" t="s">
        <v>249</v>
      </c>
      <c r="R177" s="55">
        <v>0</v>
      </c>
      <c r="S177" s="70"/>
      <c r="T177" s="197" t="str">
        <f>_xlfn.IFNA(VLOOKUP(VALUE(Table30[[#This Row],[TaxCode]]),TVA!E$2:H$627,4,FALSE),"")</f>
        <v/>
      </c>
      <c r="V177" s="57"/>
    </row>
    <row r="178" spans="1:22" ht="16.5" customHeight="1">
      <c r="A178" s="49"/>
      <c r="B178" s="49"/>
      <c r="C178" s="50"/>
      <c r="D178" s="51"/>
      <c r="E178" s="51"/>
      <c r="F178" s="51"/>
      <c r="G178" s="52"/>
      <c r="H178" s="50"/>
      <c r="I178" s="52"/>
      <c r="J178" s="52"/>
      <c r="K178" s="50"/>
      <c r="L178" s="50"/>
      <c r="M178" s="50"/>
      <c r="N178" s="53"/>
      <c r="O178" s="53"/>
      <c r="P178" s="54"/>
      <c r="Q178" s="54"/>
      <c r="R178" s="55"/>
      <c r="S178" s="70"/>
      <c r="T178" s="197" t="str">
        <f>_xlfn.IFNA(VLOOKUP(VALUE(Table30[[#This Row],[TaxCode]]),TVA!E$2:H$627,4,FALSE),"")</f>
        <v/>
      </c>
      <c r="V178" s="57"/>
    </row>
    <row r="179" spans="1:22" ht="16.5" customHeight="1">
      <c r="A179" s="49" t="s">
        <v>814</v>
      </c>
      <c r="B179" s="49" t="s">
        <v>399</v>
      </c>
      <c r="C179" s="50" t="s">
        <v>400</v>
      </c>
      <c r="D179" s="170">
        <v>139</v>
      </c>
      <c r="E179" s="51">
        <v>7</v>
      </c>
      <c r="F179" s="51">
        <v>2024</v>
      </c>
      <c r="G179" s="52">
        <v>45502.73565130787</v>
      </c>
      <c r="H179" s="50" t="s">
        <v>796</v>
      </c>
      <c r="I179" s="52">
        <v>45517.741634340273</v>
      </c>
      <c r="J179" s="52">
        <v>45502.73565130787</v>
      </c>
      <c r="K179" s="50" t="s">
        <v>336</v>
      </c>
      <c r="L179" s="50" t="s">
        <v>336</v>
      </c>
      <c r="M179" s="50" t="s">
        <v>790</v>
      </c>
      <c r="N179" s="53">
        <v>100000</v>
      </c>
      <c r="O179" s="53"/>
      <c r="P179" s="54" t="s">
        <v>426</v>
      </c>
      <c r="Q179" s="54" t="s">
        <v>249</v>
      </c>
      <c r="R179" s="55">
        <v>0</v>
      </c>
      <c r="S179" s="70"/>
      <c r="T179" s="197" t="str">
        <f>_xlfn.IFNA(VLOOKUP(VALUE(Table30[[#This Row],[TaxCode]]),TVA!E$2:H$627,4,FALSE),"")</f>
        <v/>
      </c>
      <c r="V179" s="57"/>
    </row>
    <row r="180" spans="1:22" ht="16.5" customHeight="1">
      <c r="A180" s="49" t="s">
        <v>814</v>
      </c>
      <c r="B180" s="49" t="s">
        <v>399</v>
      </c>
      <c r="C180" s="50" t="s">
        <v>400</v>
      </c>
      <c r="D180" s="170">
        <v>139</v>
      </c>
      <c r="E180" s="51">
        <v>7</v>
      </c>
      <c r="F180" s="51">
        <v>2024</v>
      </c>
      <c r="G180" s="52">
        <v>45502.73565130787</v>
      </c>
      <c r="H180" s="50" t="s">
        <v>796</v>
      </c>
      <c r="I180" s="52">
        <v>45517.741634340273</v>
      </c>
      <c r="J180" s="52">
        <v>45502.73565130787</v>
      </c>
      <c r="K180" s="50" t="s">
        <v>336</v>
      </c>
      <c r="L180" s="50" t="s">
        <v>336</v>
      </c>
      <c r="M180" s="50" t="s">
        <v>697</v>
      </c>
      <c r="N180" s="53"/>
      <c r="O180" s="53">
        <v>100000</v>
      </c>
      <c r="P180" s="54" t="s">
        <v>426</v>
      </c>
      <c r="Q180" s="54" t="s">
        <v>249</v>
      </c>
      <c r="R180" s="55">
        <v>0</v>
      </c>
      <c r="S180" s="70"/>
      <c r="T180" s="197" t="str">
        <f>_xlfn.IFNA(VLOOKUP(VALUE(Table30[[#This Row],[TaxCode]]),TVA!E$2:H$627,4,FALSE),"")</f>
        <v/>
      </c>
      <c r="V180" s="57"/>
    </row>
    <row r="181" spans="1:22" ht="16.5" customHeight="1">
      <c r="A181" s="49" t="s">
        <v>814</v>
      </c>
      <c r="B181" s="49" t="s">
        <v>399</v>
      </c>
      <c r="C181" s="50" t="s">
        <v>400</v>
      </c>
      <c r="D181" s="170">
        <v>140</v>
      </c>
      <c r="E181" s="51">
        <v>7</v>
      </c>
      <c r="F181" s="51">
        <v>2024</v>
      </c>
      <c r="G181" s="52">
        <v>45504.736101423608</v>
      </c>
      <c r="H181" s="50" t="s">
        <v>930</v>
      </c>
      <c r="I181" s="52">
        <v>45517.741634340273</v>
      </c>
      <c r="J181" s="52">
        <v>45504.736101423608</v>
      </c>
      <c r="K181" s="50" t="s">
        <v>336</v>
      </c>
      <c r="L181" s="50" t="s">
        <v>336</v>
      </c>
      <c r="M181" s="50" t="s">
        <v>697</v>
      </c>
      <c r="N181" s="53">
        <v>5000</v>
      </c>
      <c r="O181" s="53"/>
      <c r="P181" s="174" t="s">
        <v>212</v>
      </c>
      <c r="Q181" s="174" t="s">
        <v>250</v>
      </c>
      <c r="R181" s="68">
        <v>0</v>
      </c>
      <c r="S181" s="70"/>
      <c r="T181" s="197" t="str">
        <f>_xlfn.IFNA(VLOOKUP(VALUE(Table30[[#This Row],[TaxCode]]),TVA!E$2:H$627,4,FALSE),"")</f>
        <v/>
      </c>
      <c r="V181" s="57"/>
    </row>
    <row r="182" spans="1:22" ht="16.5" customHeight="1">
      <c r="A182" s="49" t="s">
        <v>814</v>
      </c>
      <c r="B182" s="49" t="s">
        <v>399</v>
      </c>
      <c r="C182" s="50" t="s">
        <v>400</v>
      </c>
      <c r="D182" s="170">
        <v>140</v>
      </c>
      <c r="E182" s="51">
        <v>7</v>
      </c>
      <c r="F182" s="51">
        <v>2024</v>
      </c>
      <c r="G182" s="52">
        <v>45504.736101423608</v>
      </c>
      <c r="H182" s="50" t="s">
        <v>930</v>
      </c>
      <c r="I182" s="52">
        <v>45517.741634340273</v>
      </c>
      <c r="J182" s="52">
        <v>45504.736101423608</v>
      </c>
      <c r="K182" s="50" t="s">
        <v>336</v>
      </c>
      <c r="L182" s="50" t="s">
        <v>336</v>
      </c>
      <c r="M182" s="50" t="s">
        <v>682</v>
      </c>
      <c r="N182" s="53"/>
      <c r="O182" s="53">
        <v>5000</v>
      </c>
      <c r="P182" s="54" t="s">
        <v>212</v>
      </c>
      <c r="Q182" s="54" t="s">
        <v>250</v>
      </c>
      <c r="R182" s="55">
        <v>0</v>
      </c>
      <c r="S182" s="70"/>
      <c r="T182" s="197" t="str">
        <f>_xlfn.IFNA(VLOOKUP(VALUE(Table30[[#This Row],[TaxCode]]),TVA!E$2:H$627,4,FALSE),"")</f>
        <v/>
      </c>
      <c r="V182" s="57"/>
    </row>
    <row r="183" spans="1:22" ht="16.5" customHeight="1">
      <c r="A183" s="49" t="s">
        <v>816</v>
      </c>
      <c r="B183" s="49" t="s">
        <v>422</v>
      </c>
      <c r="C183" s="50" t="s">
        <v>423</v>
      </c>
      <c r="D183" s="170">
        <v>141</v>
      </c>
      <c r="E183" s="51">
        <v>7</v>
      </c>
      <c r="F183" s="51">
        <v>2024</v>
      </c>
      <c r="G183" s="52">
        <v>45504.736101423608</v>
      </c>
      <c r="H183" s="50" t="s">
        <v>794</v>
      </c>
      <c r="I183" s="52">
        <v>45517.735904317131</v>
      </c>
      <c r="J183" s="52">
        <v>45504.736101423608</v>
      </c>
      <c r="K183" s="50" t="s">
        <v>336</v>
      </c>
      <c r="L183" s="50" t="s">
        <v>336</v>
      </c>
      <c r="M183" s="50" t="s">
        <v>697</v>
      </c>
      <c r="N183" s="53">
        <v>95000</v>
      </c>
      <c r="O183" s="53"/>
      <c r="P183" s="54" t="s">
        <v>212</v>
      </c>
      <c r="Q183" s="54" t="s">
        <v>250</v>
      </c>
      <c r="R183" s="55">
        <v>5000</v>
      </c>
      <c r="S183" s="70"/>
      <c r="T183" s="197" t="str">
        <f>_xlfn.IFNA(VLOOKUP(VALUE(Table30[[#This Row],[TaxCode]]),TVA!E$2:H$627,4,FALSE),"")</f>
        <v/>
      </c>
      <c r="V183" s="57"/>
    </row>
    <row r="184" spans="1:22" ht="16.5" customHeight="1">
      <c r="A184" s="49" t="s">
        <v>816</v>
      </c>
      <c r="B184" s="49" t="s">
        <v>422</v>
      </c>
      <c r="C184" s="50" t="s">
        <v>423</v>
      </c>
      <c r="D184" s="170">
        <v>141</v>
      </c>
      <c r="E184" s="51">
        <v>7</v>
      </c>
      <c r="F184" s="51">
        <v>2024</v>
      </c>
      <c r="G184" s="52">
        <v>45504.736101423608</v>
      </c>
      <c r="H184" s="50" t="s">
        <v>794</v>
      </c>
      <c r="I184" s="52">
        <v>45517.735904317131</v>
      </c>
      <c r="J184" s="52">
        <v>45504.736101423608</v>
      </c>
      <c r="K184" s="50" t="s">
        <v>336</v>
      </c>
      <c r="L184" s="50" t="s">
        <v>336</v>
      </c>
      <c r="M184" s="50" t="s">
        <v>427</v>
      </c>
      <c r="N184" s="53"/>
      <c r="O184" s="53">
        <v>95000</v>
      </c>
      <c r="P184" s="54" t="s">
        <v>426</v>
      </c>
      <c r="Q184" s="54" t="s">
        <v>249</v>
      </c>
      <c r="R184" s="55">
        <v>0</v>
      </c>
      <c r="S184" s="70"/>
      <c r="T184" s="197" t="str">
        <f>_xlfn.IFNA(VLOOKUP(VALUE(Table30[[#This Row],[TaxCode]]),TVA!E$2:H$627,4,FALSE),"")</f>
        <v/>
      </c>
      <c r="V184" s="57"/>
    </row>
    <row r="185" spans="1:22" ht="16.5" customHeight="1">
      <c r="A185" s="49" t="s">
        <v>816</v>
      </c>
      <c r="B185" s="49" t="s">
        <v>422</v>
      </c>
      <c r="C185" s="50" t="s">
        <v>423</v>
      </c>
      <c r="D185" s="170">
        <v>142</v>
      </c>
      <c r="E185" s="51">
        <v>7</v>
      </c>
      <c r="F185" s="51">
        <v>2024</v>
      </c>
      <c r="G185" s="52">
        <v>45504.736101423608</v>
      </c>
      <c r="H185" s="50" t="s">
        <v>795</v>
      </c>
      <c r="I185" s="52">
        <v>45517.735904317131</v>
      </c>
      <c r="J185" s="52">
        <v>45504.736101423608</v>
      </c>
      <c r="K185" s="50" t="s">
        <v>336</v>
      </c>
      <c r="L185" s="50" t="s">
        <v>336</v>
      </c>
      <c r="M185" s="50" t="s">
        <v>682</v>
      </c>
      <c r="N185" s="53">
        <v>5000</v>
      </c>
      <c r="O185" s="53"/>
      <c r="P185" s="174" t="s">
        <v>212</v>
      </c>
      <c r="Q185" s="174" t="s">
        <v>250</v>
      </c>
      <c r="R185" s="55">
        <v>0</v>
      </c>
      <c r="S185" s="70"/>
      <c r="T185" s="197" t="str">
        <f>_xlfn.IFNA(VLOOKUP(VALUE(Table30[[#This Row],[TaxCode]]),TVA!E$2:H$627,4,FALSE),"")</f>
        <v/>
      </c>
      <c r="V185" s="57"/>
    </row>
    <row r="186" spans="1:22" ht="16.5" customHeight="1">
      <c r="A186" s="49" t="s">
        <v>816</v>
      </c>
      <c r="B186" s="49" t="s">
        <v>422</v>
      </c>
      <c r="C186" s="73" t="s">
        <v>423</v>
      </c>
      <c r="D186" s="170">
        <v>142</v>
      </c>
      <c r="E186" s="74">
        <v>7</v>
      </c>
      <c r="F186" s="74">
        <v>2024</v>
      </c>
      <c r="G186" s="75">
        <v>45504.736101423608</v>
      </c>
      <c r="H186" s="73" t="s">
        <v>795</v>
      </c>
      <c r="I186" s="75">
        <v>45517.735904317131</v>
      </c>
      <c r="J186" s="75">
        <v>45504.736101423608</v>
      </c>
      <c r="K186" s="73" t="s">
        <v>336</v>
      </c>
      <c r="L186" s="73" t="s">
        <v>336</v>
      </c>
      <c r="M186" s="73" t="s">
        <v>427</v>
      </c>
      <c r="N186" s="76"/>
      <c r="O186" s="76">
        <v>5000</v>
      </c>
      <c r="P186" s="77" t="s">
        <v>426</v>
      </c>
      <c r="Q186" s="77" t="s">
        <v>249</v>
      </c>
      <c r="R186" s="78">
        <v>0</v>
      </c>
      <c r="S186" s="70"/>
      <c r="T186" s="197" t="str">
        <f>_xlfn.IFNA(VLOOKUP(VALUE(Table30[[#This Row],[TaxCode]]),TVA!E$2:H$627,4,FALSE),"")</f>
        <v/>
      </c>
      <c r="V186" s="57"/>
    </row>
    <row r="187" spans="1:22" ht="16.5" customHeight="1">
      <c r="D187" s="171"/>
      <c r="S187" s="70"/>
      <c r="T187" s="197" t="str">
        <f>IF(Q187&lt;&gt;"",_xlfn.IFNA(VLOOKUP(VALUE(Table30[[#This Row],[TaxCode]]),TVA!E$2:H$627,4,FALSE),""),"")</f>
        <v/>
      </c>
    </row>
    <row r="188" spans="1:22" ht="16.5" customHeight="1">
      <c r="A188" s="62" t="s">
        <v>814</v>
      </c>
      <c r="B188" s="62" t="s">
        <v>399</v>
      </c>
      <c r="C188" s="63" t="s">
        <v>400</v>
      </c>
      <c r="D188" s="166">
        <v>143</v>
      </c>
      <c r="E188" s="64">
        <v>7</v>
      </c>
      <c r="F188" s="64">
        <v>2024</v>
      </c>
      <c r="G188" s="65">
        <v>45502.73565130787</v>
      </c>
      <c r="H188" s="63" t="s">
        <v>931</v>
      </c>
      <c r="I188" s="65">
        <v>45517.741634340273</v>
      </c>
      <c r="J188" s="65">
        <v>45502.73565130787</v>
      </c>
      <c r="K188" s="63" t="s">
        <v>336</v>
      </c>
      <c r="L188" s="63" t="s">
        <v>336</v>
      </c>
      <c r="M188" s="63" t="s">
        <v>790</v>
      </c>
      <c r="N188" s="66">
        <v>100000</v>
      </c>
      <c r="O188" s="66"/>
      <c r="P188" s="54" t="s">
        <v>426</v>
      </c>
      <c r="Q188" s="54" t="s">
        <v>249</v>
      </c>
      <c r="R188" s="68">
        <v>0</v>
      </c>
      <c r="S188" s="70"/>
      <c r="T188" s="197" t="str">
        <f>IF(Q188&lt;&gt;"",_xlfn.IFNA(VLOOKUP(VALUE(Q188),TVA!E$2:H$627,4,FALSE),""),"")</f>
        <v/>
      </c>
    </row>
    <row r="189" spans="1:22" ht="16.5" customHeight="1">
      <c r="A189" s="62" t="s">
        <v>814</v>
      </c>
      <c r="B189" s="62" t="s">
        <v>399</v>
      </c>
      <c r="C189" s="63" t="s">
        <v>400</v>
      </c>
      <c r="D189" s="166">
        <v>143</v>
      </c>
      <c r="E189" s="64">
        <v>7</v>
      </c>
      <c r="F189" s="64">
        <v>2024</v>
      </c>
      <c r="G189" s="65">
        <v>45502.73565130787</v>
      </c>
      <c r="H189" s="63" t="s">
        <v>931</v>
      </c>
      <c r="I189" s="65">
        <v>45517.741634340273</v>
      </c>
      <c r="J189" s="65">
        <v>45502.73565130787</v>
      </c>
      <c r="K189" s="63" t="s">
        <v>336</v>
      </c>
      <c r="L189" s="63" t="s">
        <v>336</v>
      </c>
      <c r="M189" s="63" t="s">
        <v>697</v>
      </c>
      <c r="N189" s="66"/>
      <c r="O189" s="66">
        <v>100000</v>
      </c>
      <c r="P189" s="67" t="s">
        <v>426</v>
      </c>
      <c r="Q189" s="67" t="s">
        <v>249</v>
      </c>
      <c r="R189" s="68">
        <v>0</v>
      </c>
      <c r="S189" s="70"/>
      <c r="T189" s="197" t="str">
        <f>IF(Q189&lt;&gt;"",_xlfn.IFNA(VLOOKUP(VALUE(Q189),TVA!E$2:H$627,4,FALSE),""),"")</f>
        <v/>
      </c>
    </row>
    <row r="190" spans="1:22" ht="16.5" customHeight="1">
      <c r="A190" s="62" t="s">
        <v>814</v>
      </c>
      <c r="B190" s="62" t="s">
        <v>399</v>
      </c>
      <c r="C190" s="63" t="s">
        <v>400</v>
      </c>
      <c r="D190" s="166">
        <v>143</v>
      </c>
      <c r="E190" s="64">
        <v>7</v>
      </c>
      <c r="F190" s="64">
        <v>2024</v>
      </c>
      <c r="G190" s="65">
        <v>45502.73565130787</v>
      </c>
      <c r="H190" s="63" t="s">
        <v>1841</v>
      </c>
      <c r="I190" s="65">
        <v>45517.741634340273</v>
      </c>
      <c r="J190" s="65">
        <v>45502.73565130787</v>
      </c>
      <c r="K190" s="63" t="s">
        <v>336</v>
      </c>
      <c r="L190" s="63" t="s">
        <v>336</v>
      </c>
      <c r="M190" s="63" t="s">
        <v>790</v>
      </c>
      <c r="N190" s="66">
        <v>100000</v>
      </c>
      <c r="O190" s="66"/>
      <c r="P190" s="67" t="s">
        <v>426</v>
      </c>
      <c r="Q190" s="67" t="s">
        <v>249</v>
      </c>
      <c r="R190" s="68">
        <v>0</v>
      </c>
      <c r="S190" s="70"/>
      <c r="T190" s="197" t="str">
        <f>IF(Q190&lt;&gt;"",_xlfn.IFNA(VLOOKUP(VALUE(Q190),TVA!E$2:H$627,4,FALSE),""),"")</f>
        <v/>
      </c>
    </row>
    <row r="191" spans="1:22" ht="16.5" customHeight="1">
      <c r="A191" s="62" t="s">
        <v>814</v>
      </c>
      <c r="B191" s="62" t="s">
        <v>399</v>
      </c>
      <c r="C191" s="63" t="s">
        <v>400</v>
      </c>
      <c r="D191" s="166">
        <v>143</v>
      </c>
      <c r="E191" s="64">
        <v>7</v>
      </c>
      <c r="F191" s="64">
        <v>2024</v>
      </c>
      <c r="G191" s="65">
        <v>45502.73565130787</v>
      </c>
      <c r="H191" s="63" t="s">
        <v>1842</v>
      </c>
      <c r="I191" s="65">
        <v>45517.741634340273</v>
      </c>
      <c r="J191" s="65">
        <v>45502.73565130787</v>
      </c>
      <c r="K191" s="63" t="s">
        <v>336</v>
      </c>
      <c r="L191" s="63" t="s">
        <v>336</v>
      </c>
      <c r="M191" s="63" t="s">
        <v>697</v>
      </c>
      <c r="N191" s="66"/>
      <c r="O191" s="66">
        <v>100000</v>
      </c>
      <c r="P191" s="67" t="s">
        <v>426</v>
      </c>
      <c r="Q191" s="67" t="s">
        <v>249</v>
      </c>
      <c r="R191" s="68">
        <v>0</v>
      </c>
      <c r="S191" s="70"/>
      <c r="T191" s="197" t="str">
        <f>IF(Q191&lt;&gt;"",_xlfn.IFNA(VLOOKUP(VALUE(Q191),TVA!E$2:H$627,4,FALSE),""),"")</f>
        <v/>
      </c>
    </row>
    <row r="192" spans="1:22" ht="16.5" customHeight="1">
      <c r="A192" s="62" t="s">
        <v>814</v>
      </c>
      <c r="B192" s="62" t="s">
        <v>399</v>
      </c>
      <c r="C192" s="63" t="s">
        <v>400</v>
      </c>
      <c r="D192" s="166">
        <v>143</v>
      </c>
      <c r="E192" s="64">
        <v>7</v>
      </c>
      <c r="F192" s="64">
        <v>2024</v>
      </c>
      <c r="G192" s="65">
        <v>45502.73565130787</v>
      </c>
      <c r="H192" s="63" t="s">
        <v>932</v>
      </c>
      <c r="I192" s="65">
        <v>45517.741634340273</v>
      </c>
      <c r="J192" s="65">
        <v>45502.73565130787</v>
      </c>
      <c r="K192" s="63" t="s">
        <v>336</v>
      </c>
      <c r="L192" s="63" t="s">
        <v>336</v>
      </c>
      <c r="M192" s="63" t="s">
        <v>790</v>
      </c>
      <c r="N192" s="66">
        <v>100000</v>
      </c>
      <c r="O192" s="66"/>
      <c r="P192" s="67" t="s">
        <v>426</v>
      </c>
      <c r="Q192" s="67" t="s">
        <v>249</v>
      </c>
      <c r="R192" s="68">
        <v>0</v>
      </c>
      <c r="S192" s="70"/>
      <c r="T192" s="197" t="str">
        <f>IF(Q192&lt;&gt;"",_xlfn.IFNA(VLOOKUP(VALUE(Q192),TVA!E$2:H$627,4,FALSE),""),"")</f>
        <v/>
      </c>
    </row>
    <row r="193" spans="1:20" ht="16.5" customHeight="1">
      <c r="A193" s="62" t="s">
        <v>814</v>
      </c>
      <c r="B193" s="62" t="s">
        <v>399</v>
      </c>
      <c r="C193" s="63" t="s">
        <v>400</v>
      </c>
      <c r="D193" s="166">
        <v>143</v>
      </c>
      <c r="E193" s="64">
        <v>7</v>
      </c>
      <c r="F193" s="64">
        <v>2024</v>
      </c>
      <c r="G193" s="65">
        <v>45502.73565130787</v>
      </c>
      <c r="H193" s="63" t="s">
        <v>932</v>
      </c>
      <c r="I193" s="65">
        <v>45517.741634340273</v>
      </c>
      <c r="J193" s="65">
        <v>45502.73565130787</v>
      </c>
      <c r="K193" s="63" t="s">
        <v>336</v>
      </c>
      <c r="L193" s="63" t="s">
        <v>336</v>
      </c>
      <c r="M193" s="63" t="s">
        <v>697</v>
      </c>
      <c r="N193" s="66"/>
      <c r="O193" s="66">
        <v>100000</v>
      </c>
      <c r="P193" s="67" t="s">
        <v>426</v>
      </c>
      <c r="Q193" s="67" t="s">
        <v>249</v>
      </c>
      <c r="R193" s="68">
        <v>0</v>
      </c>
      <c r="S193" s="70"/>
      <c r="T193" s="197" t="str">
        <f>IF(Q193&lt;&gt;"",_xlfn.IFNA(VLOOKUP(VALUE(Q193),TVA!E$2:H$627,4,FALSE),""),"")</f>
        <v/>
      </c>
    </row>
    <row r="194" spans="1:20" ht="16.5" customHeight="1">
      <c r="D194" s="171"/>
      <c r="S194" s="70"/>
      <c r="T194" s="197" t="str">
        <f>IF(Q194&lt;&gt;"",_xlfn.IFNA(VLOOKUP(VALUE(Q194),TVA!E$2:H$627,4,FALSE),""),"")</f>
        <v/>
      </c>
    </row>
    <row r="195" spans="1:20" ht="16.5" customHeight="1">
      <c r="A195" s="62" t="s">
        <v>814</v>
      </c>
      <c r="B195" s="62" t="s">
        <v>399</v>
      </c>
      <c r="C195" s="63" t="s">
        <v>400</v>
      </c>
      <c r="D195" s="166">
        <v>144</v>
      </c>
      <c r="E195" s="64">
        <v>7</v>
      </c>
      <c r="F195" s="64">
        <v>2024</v>
      </c>
      <c r="G195" s="65">
        <v>45504.736101423608</v>
      </c>
      <c r="H195" s="63" t="s">
        <v>1961</v>
      </c>
      <c r="I195" s="65">
        <v>45517.735904317131</v>
      </c>
      <c r="J195" s="65">
        <v>45504.736101423608</v>
      </c>
      <c r="K195" s="63" t="s">
        <v>336</v>
      </c>
      <c r="L195" s="63" t="s">
        <v>336</v>
      </c>
      <c r="M195" s="63" t="s">
        <v>697</v>
      </c>
      <c r="N195" s="66">
        <v>10000</v>
      </c>
      <c r="O195" s="66"/>
      <c r="P195" s="174" t="s">
        <v>674</v>
      </c>
      <c r="Q195" s="174" t="s">
        <v>1963</v>
      </c>
      <c r="R195" s="68">
        <v>0</v>
      </c>
      <c r="S195" s="70"/>
      <c r="T195" s="197" t="str">
        <f>IF(Q195&lt;&gt;"",_xlfn.IFNA(VLOOKUP(VALUE(Q195),TVA!E$2:H$627,4,FALSE),""),"")</f>
        <v/>
      </c>
    </row>
    <row r="196" spans="1:20" ht="16.5" customHeight="1">
      <c r="A196" s="62" t="s">
        <v>814</v>
      </c>
      <c r="B196" s="62" t="s">
        <v>399</v>
      </c>
      <c r="C196" s="63" t="s">
        <v>400</v>
      </c>
      <c r="D196" s="166">
        <v>144</v>
      </c>
      <c r="E196" s="64">
        <v>7</v>
      </c>
      <c r="F196" s="64">
        <v>2024</v>
      </c>
      <c r="G196" s="65">
        <v>45504.736101423608</v>
      </c>
      <c r="H196" s="63" t="s">
        <v>797</v>
      </c>
      <c r="I196" s="65">
        <v>45517.741634340273</v>
      </c>
      <c r="J196" s="65">
        <v>45504.736101423608</v>
      </c>
      <c r="K196" s="63" t="s">
        <v>336</v>
      </c>
      <c r="L196" s="63" t="s">
        <v>336</v>
      </c>
      <c r="M196" s="63" t="s">
        <v>682</v>
      </c>
      <c r="N196" s="66"/>
      <c r="O196" s="66">
        <v>10000</v>
      </c>
      <c r="P196" s="67" t="s">
        <v>674</v>
      </c>
      <c r="Q196" s="67" t="s">
        <v>1963</v>
      </c>
      <c r="R196" s="68">
        <v>0</v>
      </c>
      <c r="S196" s="70"/>
      <c r="T196" s="197" t="str">
        <f>IF(Q196&lt;&gt;"",_xlfn.IFNA(VLOOKUP(VALUE(Q196),TVA!E$2:H$627,4,FALSE),""),"")</f>
        <v/>
      </c>
    </row>
    <row r="197" spans="1:20" ht="16.5" customHeight="1">
      <c r="A197" s="62" t="s">
        <v>814</v>
      </c>
      <c r="B197" s="62" t="s">
        <v>399</v>
      </c>
      <c r="C197" s="63" t="s">
        <v>400</v>
      </c>
      <c r="D197" s="166">
        <v>144</v>
      </c>
      <c r="E197" s="64">
        <v>7</v>
      </c>
      <c r="F197" s="64">
        <v>2024</v>
      </c>
      <c r="G197" s="65">
        <v>45504.736101423608</v>
      </c>
      <c r="H197" s="63" t="s">
        <v>1962</v>
      </c>
      <c r="I197" s="65">
        <v>45517.735904317131</v>
      </c>
      <c r="J197" s="65">
        <v>45504.736101423608</v>
      </c>
      <c r="K197" s="63" t="s">
        <v>336</v>
      </c>
      <c r="L197" s="63" t="s">
        <v>336</v>
      </c>
      <c r="M197" s="63" t="s">
        <v>697</v>
      </c>
      <c r="N197" s="66">
        <v>10000</v>
      </c>
      <c r="O197" s="66"/>
      <c r="P197" s="174" t="s">
        <v>825</v>
      </c>
      <c r="Q197" s="174" t="s">
        <v>1964</v>
      </c>
      <c r="R197" s="68">
        <v>0</v>
      </c>
      <c r="S197" s="70"/>
      <c r="T197" s="197" t="str">
        <f>IF(Q197&lt;&gt;"",_xlfn.IFNA(VLOOKUP(VALUE(Q197),TVA!E$2:H$627,4,FALSE),""),"")</f>
        <v/>
      </c>
    </row>
    <row r="198" spans="1:20" ht="16.5" customHeight="1">
      <c r="A198" s="62" t="s">
        <v>814</v>
      </c>
      <c r="B198" s="62" t="s">
        <v>399</v>
      </c>
      <c r="C198" s="63" t="s">
        <v>400</v>
      </c>
      <c r="D198" s="166">
        <v>144</v>
      </c>
      <c r="E198" s="64">
        <v>7</v>
      </c>
      <c r="F198" s="64">
        <v>2024</v>
      </c>
      <c r="G198" s="65">
        <v>45504.736101423608</v>
      </c>
      <c r="H198" s="63" t="s">
        <v>797</v>
      </c>
      <c r="I198" s="65">
        <v>45517.741634340273</v>
      </c>
      <c r="J198" s="65">
        <v>45504.736101423608</v>
      </c>
      <c r="K198" s="63" t="s">
        <v>336</v>
      </c>
      <c r="L198" s="63" t="s">
        <v>336</v>
      </c>
      <c r="M198" s="63" t="s">
        <v>682</v>
      </c>
      <c r="N198" s="66"/>
      <c r="O198" s="66">
        <v>10000</v>
      </c>
      <c r="P198" s="67" t="s">
        <v>825</v>
      </c>
      <c r="Q198" s="67" t="s">
        <v>1964</v>
      </c>
      <c r="R198" s="68">
        <v>0</v>
      </c>
      <c r="S198" s="70"/>
      <c r="T198" s="197" t="str">
        <f>IF(Q198&lt;&gt;"",_xlfn.IFNA(VLOOKUP(VALUE(Q198),TVA!E$2:H$627,4,FALSE),""),"")</f>
        <v/>
      </c>
    </row>
    <row r="199" spans="1:20" ht="16.5" customHeight="1">
      <c r="D199" s="171"/>
      <c r="S199" s="70"/>
      <c r="T199" s="197" t="str">
        <f>IF(Q199&lt;&gt;"",_xlfn.IFNA(VLOOKUP(VALUE(Q199),TVA!E$2:H$627,4,FALSE),""),"")</f>
        <v/>
      </c>
    </row>
    <row r="200" spans="1:20" ht="16.5" customHeight="1">
      <c r="A200" s="62" t="s">
        <v>816</v>
      </c>
      <c r="B200" s="62" t="s">
        <v>422</v>
      </c>
      <c r="C200" s="63" t="s">
        <v>423</v>
      </c>
      <c r="D200" s="166">
        <v>145</v>
      </c>
      <c r="E200" s="64">
        <v>7</v>
      </c>
      <c r="F200" s="64">
        <v>2024</v>
      </c>
      <c r="G200" s="65">
        <v>45504.736101423608</v>
      </c>
      <c r="H200" s="63" t="s">
        <v>794</v>
      </c>
      <c r="I200" s="65">
        <v>45517.735904317131</v>
      </c>
      <c r="J200" s="65">
        <v>45504.736101423608</v>
      </c>
      <c r="K200" s="63" t="s">
        <v>336</v>
      </c>
      <c r="L200" s="63" t="s">
        <v>336</v>
      </c>
      <c r="M200" s="63" t="s">
        <v>697</v>
      </c>
      <c r="N200" s="66">
        <v>90000</v>
      </c>
      <c r="O200" s="66"/>
      <c r="P200" s="67" t="s">
        <v>674</v>
      </c>
      <c r="Q200" s="67" t="s">
        <v>1963</v>
      </c>
      <c r="R200" s="68">
        <v>10000</v>
      </c>
      <c r="S200" s="70"/>
      <c r="T200" s="197" t="str">
        <f>IF(Q200&lt;&gt;"",_xlfn.IFNA(VLOOKUP(VALUE(Q200),TVA!E$2:H$627,4,FALSE),""),"")</f>
        <v/>
      </c>
    </row>
    <row r="201" spans="1:20" ht="16.5" customHeight="1">
      <c r="A201" s="62" t="s">
        <v>816</v>
      </c>
      <c r="B201" s="62" t="s">
        <v>422</v>
      </c>
      <c r="C201" s="63" t="s">
        <v>423</v>
      </c>
      <c r="D201" s="166">
        <v>145</v>
      </c>
      <c r="E201" s="64">
        <v>7</v>
      </c>
      <c r="F201" s="64">
        <v>2024</v>
      </c>
      <c r="G201" s="65">
        <v>45504.736101423608</v>
      </c>
      <c r="H201" s="63" t="s">
        <v>794</v>
      </c>
      <c r="I201" s="65">
        <v>45517.735904317131</v>
      </c>
      <c r="J201" s="65">
        <v>45504.736101423608</v>
      </c>
      <c r="K201" s="63" t="s">
        <v>336</v>
      </c>
      <c r="L201" s="63" t="s">
        <v>336</v>
      </c>
      <c r="M201" s="63" t="s">
        <v>427</v>
      </c>
      <c r="N201" s="66"/>
      <c r="O201" s="66">
        <v>90000</v>
      </c>
      <c r="P201" s="67" t="s">
        <v>426</v>
      </c>
      <c r="Q201" s="67" t="s">
        <v>249</v>
      </c>
      <c r="R201" s="68">
        <v>0</v>
      </c>
      <c r="S201" s="70"/>
      <c r="T201" s="197" t="str">
        <f>IF(Q201&lt;&gt;"",_xlfn.IFNA(VLOOKUP(VALUE(Q201),TVA!E$2:H$627,4,FALSE),""),"")</f>
        <v/>
      </c>
    </row>
    <row r="202" spans="1:20" ht="16.5" customHeight="1">
      <c r="A202" s="62" t="s">
        <v>816</v>
      </c>
      <c r="B202" s="62" t="s">
        <v>422</v>
      </c>
      <c r="C202" s="63" t="s">
        <v>423</v>
      </c>
      <c r="D202" s="166">
        <v>145</v>
      </c>
      <c r="E202" s="64">
        <v>7</v>
      </c>
      <c r="F202" s="64">
        <v>2024</v>
      </c>
      <c r="G202" s="65">
        <v>45504.736101423608</v>
      </c>
      <c r="H202" s="63" t="s">
        <v>794</v>
      </c>
      <c r="I202" s="65">
        <v>45517.735904317131</v>
      </c>
      <c r="J202" s="65">
        <v>45504.736101423608</v>
      </c>
      <c r="K202" s="63" t="s">
        <v>336</v>
      </c>
      <c r="L202" s="63" t="s">
        <v>336</v>
      </c>
      <c r="M202" s="63" t="s">
        <v>697</v>
      </c>
      <c r="N202" s="66">
        <v>100000</v>
      </c>
      <c r="O202" s="66"/>
      <c r="P202" s="67" t="s">
        <v>825</v>
      </c>
      <c r="Q202" s="67" t="s">
        <v>944</v>
      </c>
      <c r="R202" s="68">
        <v>0</v>
      </c>
      <c r="S202" s="70"/>
      <c r="T202" s="197" t="str">
        <f>IF(Q202&lt;&gt;"",_xlfn.IFNA(VLOOKUP(VALUE(Q202),TVA!E$2:H$627,4,FALSE),""),"")</f>
        <v/>
      </c>
    </row>
    <row r="203" spans="1:20" ht="16.5" customHeight="1">
      <c r="A203" s="62" t="s">
        <v>816</v>
      </c>
      <c r="B203" s="62" t="s">
        <v>422</v>
      </c>
      <c r="C203" s="63" t="s">
        <v>423</v>
      </c>
      <c r="D203" s="166">
        <v>145</v>
      </c>
      <c r="E203" s="64">
        <v>7</v>
      </c>
      <c r="F203" s="64">
        <v>2024</v>
      </c>
      <c r="G203" s="65">
        <v>45504.736101423608</v>
      </c>
      <c r="H203" s="63" t="s">
        <v>794</v>
      </c>
      <c r="I203" s="65">
        <v>45517.735904317131</v>
      </c>
      <c r="J203" s="65">
        <v>45504.736101423608</v>
      </c>
      <c r="K203" s="63" t="s">
        <v>336</v>
      </c>
      <c r="L203" s="63" t="s">
        <v>336</v>
      </c>
      <c r="M203" s="63" t="s">
        <v>427</v>
      </c>
      <c r="N203" s="66"/>
      <c r="O203" s="66">
        <v>100000</v>
      </c>
      <c r="P203" s="67" t="s">
        <v>426</v>
      </c>
      <c r="Q203" s="67" t="s">
        <v>249</v>
      </c>
      <c r="R203" s="68">
        <v>0</v>
      </c>
      <c r="S203" s="70"/>
      <c r="T203" s="197" t="str">
        <f>IF(Q203&lt;&gt;"",_xlfn.IFNA(VLOOKUP(VALUE(Q203),TVA!E$2:H$627,4,FALSE),""),"")</f>
        <v/>
      </c>
    </row>
    <row r="204" spans="1:20" ht="16.5" customHeight="1">
      <c r="A204" s="62" t="s">
        <v>816</v>
      </c>
      <c r="B204" s="62" t="s">
        <v>422</v>
      </c>
      <c r="C204" s="63" t="s">
        <v>423</v>
      </c>
      <c r="D204" s="166">
        <v>145</v>
      </c>
      <c r="E204" s="64">
        <v>7</v>
      </c>
      <c r="F204" s="64">
        <v>2024</v>
      </c>
      <c r="G204" s="65">
        <v>45504.736101423608</v>
      </c>
      <c r="H204" s="63" t="s">
        <v>794</v>
      </c>
      <c r="I204" s="65">
        <v>45517.735904317131</v>
      </c>
      <c r="J204" s="65">
        <v>45504.736101423608</v>
      </c>
      <c r="K204" s="63" t="s">
        <v>336</v>
      </c>
      <c r="L204" s="63" t="s">
        <v>336</v>
      </c>
      <c r="M204" s="63" t="s">
        <v>697</v>
      </c>
      <c r="N204" s="66">
        <v>90000</v>
      </c>
      <c r="O204" s="66"/>
      <c r="P204" s="67" t="s">
        <v>825</v>
      </c>
      <c r="Q204" s="67" t="s">
        <v>1964</v>
      </c>
      <c r="R204" s="68">
        <v>10000</v>
      </c>
      <c r="S204" s="70"/>
      <c r="T204" s="197" t="str">
        <f>IF(Q204&lt;&gt;"",_xlfn.IFNA(VLOOKUP(VALUE(Q204),TVA!E$2:H$627,4,FALSE),""),"")</f>
        <v/>
      </c>
    </row>
    <row r="205" spans="1:20" ht="16.5" customHeight="1">
      <c r="A205" s="62" t="s">
        <v>816</v>
      </c>
      <c r="B205" s="62" t="s">
        <v>422</v>
      </c>
      <c r="C205" s="63" t="s">
        <v>423</v>
      </c>
      <c r="D205" s="166">
        <v>145</v>
      </c>
      <c r="E205" s="64">
        <v>7</v>
      </c>
      <c r="F205" s="64">
        <v>2024</v>
      </c>
      <c r="G205" s="65">
        <v>45504.736101423608</v>
      </c>
      <c r="H205" s="63" t="s">
        <v>794</v>
      </c>
      <c r="I205" s="65">
        <v>45517.735904317131</v>
      </c>
      <c r="J205" s="65">
        <v>45504.736101423608</v>
      </c>
      <c r="K205" s="63" t="s">
        <v>336</v>
      </c>
      <c r="L205" s="63" t="s">
        <v>336</v>
      </c>
      <c r="M205" s="63" t="s">
        <v>427</v>
      </c>
      <c r="N205" s="66"/>
      <c r="O205" s="66">
        <v>90000</v>
      </c>
      <c r="P205" s="67" t="s">
        <v>426</v>
      </c>
      <c r="Q205" s="67" t="s">
        <v>249</v>
      </c>
      <c r="R205" s="68">
        <v>0</v>
      </c>
      <c r="S205" s="70"/>
      <c r="T205" s="197" t="str">
        <f>IF(Q205&lt;&gt;"",_xlfn.IFNA(VLOOKUP(VALUE(Q205),TVA!E$2:H$627,4,FALSE),""),"")</f>
        <v/>
      </c>
    </row>
    <row r="206" spans="1:20" ht="16.5" customHeight="1">
      <c r="A206" s="154"/>
      <c r="B206" s="154"/>
      <c r="C206" s="154"/>
      <c r="D206" s="167"/>
      <c r="E206" s="168"/>
      <c r="F206" s="168"/>
      <c r="G206" s="155"/>
      <c r="H206" s="154"/>
      <c r="I206" s="155"/>
      <c r="J206" s="155"/>
      <c r="K206" s="154"/>
      <c r="L206" s="154"/>
      <c r="M206" s="154"/>
      <c r="N206" s="156"/>
      <c r="O206" s="156"/>
      <c r="P206" s="157"/>
      <c r="Q206" s="157"/>
      <c r="R206" s="158"/>
      <c r="S206" s="70"/>
      <c r="T206" s="197" t="str">
        <f>IF(Q206&lt;&gt;"",_xlfn.IFNA(VLOOKUP(VALUE(Q206),TVA!E$2:H$627,4,FALSE),""),"")</f>
        <v/>
      </c>
    </row>
    <row r="207" spans="1:20" ht="16.5" customHeight="1">
      <c r="A207" s="62" t="s">
        <v>816</v>
      </c>
      <c r="B207" s="62" t="s">
        <v>422</v>
      </c>
      <c r="C207" s="63" t="s">
        <v>423</v>
      </c>
      <c r="D207" s="166">
        <v>146</v>
      </c>
      <c r="E207" s="64">
        <v>7</v>
      </c>
      <c r="F207" s="64">
        <v>2024</v>
      </c>
      <c r="G207" s="65">
        <v>45504.736101423608</v>
      </c>
      <c r="H207" s="63" t="s">
        <v>933</v>
      </c>
      <c r="I207" s="65">
        <v>45517.735904317131</v>
      </c>
      <c r="J207" s="65">
        <v>45504.736101423608</v>
      </c>
      <c r="K207" s="63" t="s">
        <v>336</v>
      </c>
      <c r="L207" s="63" t="s">
        <v>336</v>
      </c>
      <c r="M207" s="63" t="s">
        <v>682</v>
      </c>
      <c r="N207" s="66">
        <v>10000</v>
      </c>
      <c r="O207" s="66"/>
      <c r="P207" s="174" t="s">
        <v>674</v>
      </c>
      <c r="Q207" s="174" t="s">
        <v>1963</v>
      </c>
      <c r="R207" s="68">
        <v>0</v>
      </c>
      <c r="S207" s="70"/>
      <c r="T207" s="197" t="str">
        <f>IF(Q207&lt;&gt;"",_xlfn.IFNA(VLOOKUP(VALUE(Q207),TVA!E$2:H$627,4,FALSE),""),"")</f>
        <v/>
      </c>
    </row>
    <row r="208" spans="1:20" ht="16.5" customHeight="1">
      <c r="A208" s="62" t="s">
        <v>816</v>
      </c>
      <c r="B208" s="62" t="s">
        <v>422</v>
      </c>
      <c r="C208" s="159" t="s">
        <v>423</v>
      </c>
      <c r="D208" s="166">
        <v>146</v>
      </c>
      <c r="E208" s="169">
        <v>7</v>
      </c>
      <c r="F208" s="169">
        <v>2024</v>
      </c>
      <c r="G208" s="160">
        <v>45504.736101423608</v>
      </c>
      <c r="H208" s="63" t="s">
        <v>933</v>
      </c>
      <c r="I208" s="160">
        <v>45517.735904317131</v>
      </c>
      <c r="J208" s="160">
        <v>45504.736101423608</v>
      </c>
      <c r="K208" s="159" t="s">
        <v>336</v>
      </c>
      <c r="L208" s="159" t="s">
        <v>336</v>
      </c>
      <c r="M208" s="159" t="s">
        <v>427</v>
      </c>
      <c r="N208" s="161"/>
      <c r="O208" s="66">
        <v>10000</v>
      </c>
      <c r="P208" s="162" t="s">
        <v>426</v>
      </c>
      <c r="Q208" s="162" t="s">
        <v>249</v>
      </c>
      <c r="R208" s="163">
        <v>0</v>
      </c>
      <c r="S208" s="70"/>
      <c r="T208" s="197" t="str">
        <f>IF(Q208&lt;&gt;"",_xlfn.IFNA(VLOOKUP(VALUE(Q208),TVA!E$2:H$627,4,FALSE),""),"")</f>
        <v/>
      </c>
    </row>
    <row r="209" spans="1:20" ht="16.5" customHeight="1">
      <c r="A209" s="62" t="s">
        <v>816</v>
      </c>
      <c r="B209" s="62" t="s">
        <v>422</v>
      </c>
      <c r="C209" s="159" t="s">
        <v>423</v>
      </c>
      <c r="D209" s="166">
        <v>146</v>
      </c>
      <c r="E209" s="169">
        <v>7</v>
      </c>
      <c r="F209" s="169">
        <v>2024</v>
      </c>
      <c r="G209" s="160">
        <v>45504.736101423608</v>
      </c>
      <c r="H209" s="63" t="s">
        <v>933</v>
      </c>
      <c r="I209" s="160">
        <v>45517.735904317131</v>
      </c>
      <c r="J209" s="160">
        <v>45504.736101423608</v>
      </c>
      <c r="K209" s="159" t="s">
        <v>336</v>
      </c>
      <c r="L209" s="159" t="s">
        <v>336</v>
      </c>
      <c r="M209" s="63" t="s">
        <v>682</v>
      </c>
      <c r="N209" s="66">
        <v>10000</v>
      </c>
      <c r="O209" s="66"/>
      <c r="P209" s="174" t="s">
        <v>825</v>
      </c>
      <c r="Q209" s="174" t="s">
        <v>1964</v>
      </c>
      <c r="R209" s="163">
        <v>0</v>
      </c>
      <c r="S209" s="70"/>
      <c r="T209" s="197" t="str">
        <f>IF(Q209&lt;&gt;"",_xlfn.IFNA(VLOOKUP(VALUE(Q209),TVA!E$2:H$627,4,FALSE),""),"")</f>
        <v/>
      </c>
    </row>
    <row r="210" spans="1:20" ht="16.5" customHeight="1">
      <c r="A210" s="62" t="s">
        <v>816</v>
      </c>
      <c r="B210" s="62" t="s">
        <v>422</v>
      </c>
      <c r="C210" s="159" t="s">
        <v>423</v>
      </c>
      <c r="D210" s="166">
        <v>146</v>
      </c>
      <c r="E210" s="169">
        <v>7</v>
      </c>
      <c r="F210" s="169">
        <v>2024</v>
      </c>
      <c r="G210" s="160">
        <v>45504.736101423608</v>
      </c>
      <c r="H210" s="63" t="s">
        <v>933</v>
      </c>
      <c r="I210" s="160">
        <v>45517.735904317131</v>
      </c>
      <c r="J210" s="160">
        <v>45504.736101423608</v>
      </c>
      <c r="K210" s="159" t="s">
        <v>336</v>
      </c>
      <c r="L210" s="159" t="s">
        <v>336</v>
      </c>
      <c r="M210" s="159" t="s">
        <v>427</v>
      </c>
      <c r="N210" s="161"/>
      <c r="O210" s="66">
        <v>10000</v>
      </c>
      <c r="P210" s="162" t="s">
        <v>426</v>
      </c>
      <c r="Q210" s="162" t="s">
        <v>249</v>
      </c>
      <c r="R210" s="163">
        <v>0</v>
      </c>
      <c r="S210" s="70"/>
      <c r="T210" s="197" t="str">
        <f>IF(Q210&lt;&gt;"",_xlfn.IFNA(VLOOKUP(VALUE(Q210),TVA!E$2:H$627,4,FALSE),""),"")</f>
        <v/>
      </c>
    </row>
    <row r="211" spans="1:20" ht="16.5" customHeight="1">
      <c r="D211" s="171"/>
      <c r="S211" s="70"/>
      <c r="T211" s="197" t="str">
        <f>IF(Q211&lt;&gt;"",_xlfn.IFNA(VLOOKUP(VALUE(Q211),TVA!E$2:H$627,4,FALSE),""),"")</f>
        <v/>
      </c>
    </row>
    <row r="212" spans="1:20" ht="16.5" customHeight="1">
      <c r="A212" s="62" t="s">
        <v>814</v>
      </c>
      <c r="B212" s="62" t="s">
        <v>399</v>
      </c>
      <c r="C212" s="63" t="s">
        <v>400</v>
      </c>
      <c r="D212" s="166">
        <v>147</v>
      </c>
      <c r="E212" s="64">
        <v>7</v>
      </c>
      <c r="F212" s="64">
        <v>2024</v>
      </c>
      <c r="G212" s="65">
        <v>45504.736101423608</v>
      </c>
      <c r="H212" s="63" t="s">
        <v>826</v>
      </c>
      <c r="I212" s="65">
        <v>45517.735904317131</v>
      </c>
      <c r="J212" s="65">
        <v>45504.736101423608</v>
      </c>
      <c r="K212" s="63" t="s">
        <v>336</v>
      </c>
      <c r="L212" s="63" t="s">
        <v>336</v>
      </c>
      <c r="M212" s="63" t="s">
        <v>828</v>
      </c>
      <c r="N212" s="66">
        <v>100000</v>
      </c>
      <c r="O212" s="66"/>
      <c r="P212" s="67" t="s">
        <v>426</v>
      </c>
      <c r="Q212" s="67" t="s">
        <v>249</v>
      </c>
      <c r="R212" s="68">
        <v>0</v>
      </c>
      <c r="S212" s="70"/>
      <c r="T212" s="197" t="str">
        <f>IF(Q212&lt;&gt;"",_xlfn.IFNA(VLOOKUP(VALUE(Q212),TVA!E$2:H$627,4,FALSE),""),"")</f>
        <v/>
      </c>
    </row>
    <row r="213" spans="1:20" ht="16.5" customHeight="1">
      <c r="A213" s="62" t="s">
        <v>814</v>
      </c>
      <c r="B213" s="62" t="s">
        <v>399</v>
      </c>
      <c r="C213" s="63" t="s">
        <v>400</v>
      </c>
      <c r="D213" s="166">
        <v>147</v>
      </c>
      <c r="E213" s="64">
        <v>7</v>
      </c>
      <c r="F213" s="64">
        <v>2024</v>
      </c>
      <c r="G213" s="65">
        <v>45504.736101423608</v>
      </c>
      <c r="H213" s="63" t="s">
        <v>826</v>
      </c>
      <c r="I213" s="65">
        <v>45517.741634340273</v>
      </c>
      <c r="J213" s="65">
        <v>45504.736101423608</v>
      </c>
      <c r="K213" s="63" t="s">
        <v>336</v>
      </c>
      <c r="L213" s="63" t="s">
        <v>336</v>
      </c>
      <c r="M213" s="63" t="s">
        <v>127</v>
      </c>
      <c r="N213" s="66"/>
      <c r="O213" s="66">
        <v>100000</v>
      </c>
      <c r="P213" s="162" t="s">
        <v>426</v>
      </c>
      <c r="Q213" s="162" t="s">
        <v>249</v>
      </c>
      <c r="R213" s="163">
        <v>0</v>
      </c>
      <c r="S213" s="70"/>
      <c r="T213" s="197" t="str">
        <f>IF(Q213&lt;&gt;"",_xlfn.IFNA(VLOOKUP(VALUE(Q213),TVA!E$2:H$627,4,FALSE),""),"")</f>
        <v/>
      </c>
    </row>
    <row r="214" spans="1:20" ht="16.5" customHeight="1">
      <c r="A214" s="62" t="s">
        <v>814</v>
      </c>
      <c r="B214" s="62" t="s">
        <v>399</v>
      </c>
      <c r="C214" s="63" t="s">
        <v>400</v>
      </c>
      <c r="D214" s="166">
        <v>147</v>
      </c>
      <c r="E214" s="64">
        <v>7</v>
      </c>
      <c r="F214" s="64">
        <v>2024</v>
      </c>
      <c r="G214" s="65">
        <v>45504.736101423608</v>
      </c>
      <c r="H214" s="63" t="s">
        <v>827</v>
      </c>
      <c r="I214" s="65">
        <v>45517.735904317131</v>
      </c>
      <c r="J214" s="65">
        <v>45504.736101423608</v>
      </c>
      <c r="K214" s="63" t="s">
        <v>336</v>
      </c>
      <c r="L214" s="63" t="s">
        <v>336</v>
      </c>
      <c r="M214" s="63" t="s">
        <v>127</v>
      </c>
      <c r="N214" s="66">
        <v>6500</v>
      </c>
      <c r="O214" s="66"/>
      <c r="P214" s="67" t="s">
        <v>426</v>
      </c>
      <c r="Q214" s="67" t="s">
        <v>249</v>
      </c>
      <c r="R214" s="68">
        <v>0</v>
      </c>
      <c r="S214" s="70"/>
      <c r="T214" s="197" t="str">
        <f>IF(Q214&lt;&gt;"",_xlfn.IFNA(VLOOKUP(VALUE(Q214),TVA!E$2:H$627,4,FALSE),""),"")</f>
        <v/>
      </c>
    </row>
    <row r="215" spans="1:20" ht="16.5" customHeight="1">
      <c r="A215" s="62" t="s">
        <v>814</v>
      </c>
      <c r="B215" s="62" t="s">
        <v>399</v>
      </c>
      <c r="C215" s="63" t="s">
        <v>400</v>
      </c>
      <c r="D215" s="166">
        <v>147</v>
      </c>
      <c r="E215" s="64">
        <v>7</v>
      </c>
      <c r="F215" s="64">
        <v>2024</v>
      </c>
      <c r="G215" s="65">
        <v>45504.736101423608</v>
      </c>
      <c r="H215" s="63" t="s">
        <v>827</v>
      </c>
      <c r="I215" s="65">
        <v>45517.741634340273</v>
      </c>
      <c r="J215" s="65">
        <v>45504.736101423608</v>
      </c>
      <c r="K215" s="63" t="s">
        <v>336</v>
      </c>
      <c r="L215" s="63" t="s">
        <v>336</v>
      </c>
      <c r="M215" s="63" t="s">
        <v>829</v>
      </c>
      <c r="N215" s="66"/>
      <c r="O215" s="66">
        <v>6500</v>
      </c>
      <c r="P215" s="162" t="s">
        <v>426</v>
      </c>
      <c r="Q215" s="162" t="s">
        <v>249</v>
      </c>
      <c r="R215" s="163">
        <v>0</v>
      </c>
      <c r="S215" s="70"/>
      <c r="T215" s="197" t="str">
        <f>IF(Q215&lt;&gt;"",_xlfn.IFNA(VLOOKUP(VALUE(Q215),TVA!E$2:H$627,4,FALSE),""),"")</f>
        <v/>
      </c>
    </row>
    <row r="216" spans="1:20" ht="16.5" customHeight="1">
      <c r="A216" s="62" t="s">
        <v>814</v>
      </c>
      <c r="B216" s="62" t="s">
        <v>399</v>
      </c>
      <c r="C216" s="63" t="s">
        <v>400</v>
      </c>
      <c r="D216" s="166">
        <v>147</v>
      </c>
      <c r="E216" s="64">
        <v>7</v>
      </c>
      <c r="F216" s="64">
        <v>2024</v>
      </c>
      <c r="G216" s="65">
        <v>45504.736101423608</v>
      </c>
      <c r="H216" s="63" t="s">
        <v>832</v>
      </c>
      <c r="I216" s="65">
        <v>45517.735904317131</v>
      </c>
      <c r="J216" s="65">
        <v>45504.736101423608</v>
      </c>
      <c r="K216" s="63" t="s">
        <v>336</v>
      </c>
      <c r="L216" s="63" t="s">
        <v>336</v>
      </c>
      <c r="M216" s="63" t="s">
        <v>127</v>
      </c>
      <c r="N216" s="66">
        <v>25000</v>
      </c>
      <c r="O216" s="66"/>
      <c r="P216" s="67" t="s">
        <v>426</v>
      </c>
      <c r="Q216" s="67" t="s">
        <v>249</v>
      </c>
      <c r="R216" s="68">
        <v>0</v>
      </c>
      <c r="S216" s="70"/>
      <c r="T216" s="197" t="str">
        <f>IF(Q216&lt;&gt;"",_xlfn.IFNA(VLOOKUP(VALUE(Q216),TVA!E$2:H$627,4,FALSE),""),"")</f>
        <v/>
      </c>
    </row>
    <row r="217" spans="1:20" ht="16.5" customHeight="1">
      <c r="A217" s="62" t="s">
        <v>814</v>
      </c>
      <c r="B217" s="62" t="s">
        <v>399</v>
      </c>
      <c r="C217" s="63" t="s">
        <v>400</v>
      </c>
      <c r="D217" s="166">
        <v>147</v>
      </c>
      <c r="E217" s="64">
        <v>7</v>
      </c>
      <c r="F217" s="64">
        <v>2024</v>
      </c>
      <c r="G217" s="65">
        <v>45504.736101423608</v>
      </c>
      <c r="H217" s="63" t="s">
        <v>832</v>
      </c>
      <c r="I217" s="65">
        <v>45517.741634340273</v>
      </c>
      <c r="J217" s="65">
        <v>45504.736101423608</v>
      </c>
      <c r="K217" s="63" t="s">
        <v>336</v>
      </c>
      <c r="L217" s="63" t="s">
        <v>336</v>
      </c>
      <c r="M217" s="63" t="s">
        <v>830</v>
      </c>
      <c r="N217" s="66"/>
      <c r="O217" s="66">
        <v>25000</v>
      </c>
      <c r="P217" s="162" t="s">
        <v>426</v>
      </c>
      <c r="Q217" s="162" t="s">
        <v>249</v>
      </c>
      <c r="R217" s="163">
        <v>0</v>
      </c>
      <c r="S217" s="70"/>
      <c r="T217" s="197" t="str">
        <f>IF(Q217&lt;&gt;"",_xlfn.IFNA(VLOOKUP(VALUE(Q217),TVA!E$2:H$627,4,FALSE),""),"")</f>
        <v/>
      </c>
    </row>
    <row r="218" spans="1:20" ht="16.5" customHeight="1">
      <c r="A218" s="62" t="s">
        <v>814</v>
      </c>
      <c r="B218" s="62" t="s">
        <v>399</v>
      </c>
      <c r="C218" s="63" t="s">
        <v>400</v>
      </c>
      <c r="D218" s="166">
        <v>147</v>
      </c>
      <c r="E218" s="64">
        <v>7</v>
      </c>
      <c r="F218" s="64">
        <v>2024</v>
      </c>
      <c r="G218" s="65">
        <v>45504.736101423608</v>
      </c>
      <c r="H218" s="63" t="s">
        <v>833</v>
      </c>
      <c r="I218" s="65">
        <v>45517.735904317131</v>
      </c>
      <c r="J218" s="65">
        <v>45504.736101423608</v>
      </c>
      <c r="K218" s="63" t="s">
        <v>336</v>
      </c>
      <c r="L218" s="63" t="s">
        <v>336</v>
      </c>
      <c r="M218" s="63" t="s">
        <v>127</v>
      </c>
      <c r="N218" s="66">
        <v>10000</v>
      </c>
      <c r="O218" s="66"/>
      <c r="P218" s="67" t="s">
        <v>426</v>
      </c>
      <c r="Q218" s="67" t="s">
        <v>249</v>
      </c>
      <c r="R218" s="68">
        <v>0</v>
      </c>
      <c r="S218" s="70"/>
      <c r="T218" s="197" t="str">
        <f>IF(Q218&lt;&gt;"",_xlfn.IFNA(VLOOKUP(VALUE(Q218),TVA!E$2:H$627,4,FALSE),""),"")</f>
        <v/>
      </c>
    </row>
    <row r="219" spans="1:20" ht="16.5" customHeight="1">
      <c r="A219" s="62" t="s">
        <v>814</v>
      </c>
      <c r="B219" s="62" t="s">
        <v>399</v>
      </c>
      <c r="C219" s="63" t="s">
        <v>400</v>
      </c>
      <c r="D219" s="166">
        <v>147</v>
      </c>
      <c r="E219" s="64">
        <v>7</v>
      </c>
      <c r="F219" s="64">
        <v>2024</v>
      </c>
      <c r="G219" s="65">
        <v>45504.736101423608</v>
      </c>
      <c r="H219" s="63" t="s">
        <v>833</v>
      </c>
      <c r="I219" s="65">
        <v>45517.741634340273</v>
      </c>
      <c r="J219" s="65">
        <v>45504.736101423608</v>
      </c>
      <c r="K219" s="63" t="s">
        <v>336</v>
      </c>
      <c r="L219" s="63" t="s">
        <v>336</v>
      </c>
      <c r="M219" s="63" t="s">
        <v>831</v>
      </c>
      <c r="N219" s="66"/>
      <c r="O219" s="66">
        <v>10000</v>
      </c>
      <c r="P219" s="162" t="s">
        <v>426</v>
      </c>
      <c r="Q219" s="162" t="s">
        <v>249</v>
      </c>
      <c r="R219" s="163">
        <v>0</v>
      </c>
      <c r="S219" s="70"/>
      <c r="T219" s="197" t="str">
        <f>IF(Q219&lt;&gt;"",_xlfn.IFNA(VLOOKUP(VALUE(Q219),TVA!E$2:H$627,4,FALSE),""),"")</f>
        <v/>
      </c>
    </row>
    <row r="220" spans="1:20" ht="16.5" customHeight="1">
      <c r="D220" s="171"/>
      <c r="S220" s="70"/>
      <c r="T220" s="197" t="str">
        <f>IF(Q220&lt;&gt;"",_xlfn.IFNA(VLOOKUP(VALUE(Q220),TVA!E$2:H$627,4,FALSE),""),"")</f>
        <v/>
      </c>
    </row>
    <row r="221" spans="1:20" ht="16.5" customHeight="1">
      <c r="A221" s="62" t="s">
        <v>816</v>
      </c>
      <c r="B221" s="62" t="s">
        <v>422</v>
      </c>
      <c r="C221" s="63" t="s">
        <v>423</v>
      </c>
      <c r="D221" s="166">
        <v>148</v>
      </c>
      <c r="E221" s="64">
        <v>7</v>
      </c>
      <c r="F221" s="64">
        <v>2024</v>
      </c>
      <c r="G221" s="65">
        <v>45504.736101423608</v>
      </c>
      <c r="H221" s="63" t="s">
        <v>834</v>
      </c>
      <c r="I221" s="65">
        <v>45517.735904317131</v>
      </c>
      <c r="J221" s="65">
        <v>45504.736101423608</v>
      </c>
      <c r="K221" s="63" t="s">
        <v>336</v>
      </c>
      <c r="L221" s="63" t="s">
        <v>336</v>
      </c>
      <c r="M221" s="63" t="s">
        <v>127</v>
      </c>
      <c r="N221" s="66">
        <v>58500</v>
      </c>
      <c r="O221" s="66"/>
      <c r="P221" s="67" t="s">
        <v>426</v>
      </c>
      <c r="Q221" s="67" t="s">
        <v>249</v>
      </c>
      <c r="S221" s="70"/>
      <c r="T221" s="197" t="str">
        <f>IF(Q221&lt;&gt;"",_xlfn.IFNA(VLOOKUP(VALUE(Q221),TVA!E$2:H$627,4,FALSE),""),"")</f>
        <v/>
      </c>
    </row>
    <row r="222" spans="1:20" ht="16.5" customHeight="1">
      <c r="A222" s="62" t="s">
        <v>816</v>
      </c>
      <c r="B222" s="62" t="s">
        <v>422</v>
      </c>
      <c r="C222" s="159" t="s">
        <v>423</v>
      </c>
      <c r="D222" s="166">
        <v>148</v>
      </c>
      <c r="E222" s="64">
        <v>7</v>
      </c>
      <c r="F222" s="64">
        <v>2024</v>
      </c>
      <c r="G222" s="65">
        <v>45504.736101423608</v>
      </c>
      <c r="H222" s="63" t="s">
        <v>834</v>
      </c>
      <c r="I222" s="65">
        <v>45517.741634340273</v>
      </c>
      <c r="J222" s="65">
        <v>45504.736101423608</v>
      </c>
      <c r="K222" s="63" t="s">
        <v>336</v>
      </c>
      <c r="L222" s="63" t="s">
        <v>336</v>
      </c>
      <c r="M222" s="63" t="s">
        <v>427</v>
      </c>
      <c r="N222" s="66"/>
      <c r="O222" s="66">
        <v>58500</v>
      </c>
      <c r="P222" s="162" t="s">
        <v>426</v>
      </c>
      <c r="Q222" s="162" t="s">
        <v>249</v>
      </c>
      <c r="R222" s="68">
        <v>0</v>
      </c>
      <c r="S222" s="70"/>
      <c r="T222" s="197" t="str">
        <f>IF(Q222&lt;&gt;"",_xlfn.IFNA(VLOOKUP(VALUE(Q222),TVA!E$2:H$627,4,FALSE),""),"")</f>
        <v/>
      </c>
    </row>
    <row r="223" spans="1:20" ht="16.5" customHeight="1">
      <c r="A223" s="62" t="s">
        <v>816</v>
      </c>
      <c r="B223" s="62" t="s">
        <v>422</v>
      </c>
      <c r="C223" s="159" t="s">
        <v>423</v>
      </c>
      <c r="D223" s="166">
        <v>148</v>
      </c>
      <c r="E223" s="64">
        <v>7</v>
      </c>
      <c r="F223" s="64">
        <v>2024</v>
      </c>
      <c r="G223" s="65">
        <v>45504.736101423608</v>
      </c>
      <c r="H223" s="63" t="s">
        <v>835</v>
      </c>
      <c r="I223" s="65">
        <v>45517.735904317131</v>
      </c>
      <c r="J223" s="65">
        <v>45504.736101423608</v>
      </c>
      <c r="K223" s="63" t="s">
        <v>336</v>
      </c>
      <c r="L223" s="63" t="s">
        <v>336</v>
      </c>
      <c r="M223" s="63" t="s">
        <v>829</v>
      </c>
      <c r="N223" s="66">
        <v>6500</v>
      </c>
      <c r="O223" s="66"/>
      <c r="P223" s="67" t="s">
        <v>426</v>
      </c>
      <c r="Q223" s="67" t="s">
        <v>249</v>
      </c>
      <c r="R223" s="68">
        <v>0</v>
      </c>
      <c r="S223" s="70"/>
      <c r="T223" s="197" t="str">
        <f>IF(Q223&lt;&gt;"",_xlfn.IFNA(VLOOKUP(VALUE(Q223),TVA!E$2:H$627,4,FALSE),""),"")</f>
        <v/>
      </c>
    </row>
    <row r="224" spans="1:20" ht="16.5" customHeight="1">
      <c r="A224" s="62" t="s">
        <v>816</v>
      </c>
      <c r="B224" s="62" t="s">
        <v>422</v>
      </c>
      <c r="C224" s="159" t="s">
        <v>423</v>
      </c>
      <c r="D224" s="166">
        <v>148</v>
      </c>
      <c r="E224" s="64">
        <v>7</v>
      </c>
      <c r="F224" s="64">
        <v>2024</v>
      </c>
      <c r="G224" s="65">
        <v>45504.736101423608</v>
      </c>
      <c r="H224" s="63" t="s">
        <v>835</v>
      </c>
      <c r="I224" s="65">
        <v>45517.741634340273</v>
      </c>
      <c r="J224" s="65">
        <v>45504.736101423608</v>
      </c>
      <c r="K224" s="63" t="s">
        <v>336</v>
      </c>
      <c r="L224" s="63" t="s">
        <v>336</v>
      </c>
      <c r="M224" s="63" t="s">
        <v>427</v>
      </c>
      <c r="N224" s="66"/>
      <c r="O224" s="66">
        <v>6500</v>
      </c>
      <c r="P224" s="162" t="s">
        <v>426</v>
      </c>
      <c r="Q224" s="162" t="s">
        <v>249</v>
      </c>
      <c r="R224" s="163">
        <v>0</v>
      </c>
      <c r="S224" s="70"/>
      <c r="T224" s="197" t="str">
        <f>IF(Q224&lt;&gt;"",_xlfn.IFNA(VLOOKUP(VALUE(Q224),TVA!E$2:H$627,4,FALSE),""),"")</f>
        <v/>
      </c>
    </row>
    <row r="225" spans="1:20" ht="16.5" customHeight="1">
      <c r="D225" s="171"/>
      <c r="S225" s="70"/>
      <c r="T225" s="197" t="str">
        <f>IF(Q225&lt;&gt;"",_xlfn.IFNA(VLOOKUP(VALUE(Q225),TVA!E$2:H$627,4,FALSE),""),"")</f>
        <v/>
      </c>
    </row>
    <row r="226" spans="1:20" ht="16.5" customHeight="1">
      <c r="A226" s="62" t="s">
        <v>814</v>
      </c>
      <c r="B226" s="62" t="s">
        <v>399</v>
      </c>
      <c r="C226" s="63" t="s">
        <v>400</v>
      </c>
      <c r="D226" s="166">
        <v>149</v>
      </c>
      <c r="E226" s="64">
        <v>7</v>
      </c>
      <c r="F226" s="64">
        <v>2024</v>
      </c>
      <c r="G226" s="65">
        <v>45504.736101423608</v>
      </c>
      <c r="H226" s="63" t="s">
        <v>836</v>
      </c>
      <c r="I226" s="65">
        <v>45517.735904317131</v>
      </c>
      <c r="J226" s="65">
        <v>45504.736101423608</v>
      </c>
      <c r="K226" s="63" t="s">
        <v>336</v>
      </c>
      <c r="L226" s="63" t="s">
        <v>336</v>
      </c>
      <c r="M226" s="63" t="s">
        <v>945</v>
      </c>
      <c r="N226" s="66">
        <v>10000</v>
      </c>
      <c r="O226" s="66"/>
      <c r="P226" s="67" t="s">
        <v>426</v>
      </c>
      <c r="Q226" s="67" t="s">
        <v>249</v>
      </c>
      <c r="R226" s="68">
        <v>0</v>
      </c>
      <c r="S226" s="70"/>
      <c r="T226" s="197" t="str">
        <f>IF(Q226&lt;&gt;"",_xlfn.IFNA(VLOOKUP(VALUE(Q226),TVA!E$2:H$627,4,FALSE),""),"")</f>
        <v/>
      </c>
    </row>
    <row r="227" spans="1:20" ht="16.5" customHeight="1">
      <c r="A227" s="62" t="s">
        <v>814</v>
      </c>
      <c r="B227" s="62" t="s">
        <v>399</v>
      </c>
      <c r="C227" s="63" t="s">
        <v>400</v>
      </c>
      <c r="D227" s="166">
        <v>149</v>
      </c>
      <c r="E227" s="64">
        <v>7</v>
      </c>
      <c r="F227" s="64">
        <v>2024</v>
      </c>
      <c r="G227" s="65">
        <v>45504.736101423608</v>
      </c>
      <c r="H227" s="63" t="s">
        <v>836</v>
      </c>
      <c r="I227" s="65">
        <v>45517.741634340273</v>
      </c>
      <c r="J227" s="65">
        <v>45504.736101423608</v>
      </c>
      <c r="K227" s="63" t="s">
        <v>336</v>
      </c>
      <c r="L227" s="63" t="s">
        <v>336</v>
      </c>
      <c r="M227" s="63" t="s">
        <v>838</v>
      </c>
      <c r="N227" s="66"/>
      <c r="O227" s="66">
        <v>10000</v>
      </c>
      <c r="P227" s="162" t="s">
        <v>426</v>
      </c>
      <c r="Q227" s="162" t="s">
        <v>249</v>
      </c>
      <c r="R227" s="163">
        <v>0</v>
      </c>
      <c r="S227" s="70"/>
      <c r="T227" s="197" t="str">
        <f>IF(Q227&lt;&gt;"",_xlfn.IFNA(VLOOKUP(VALUE(Q227),TVA!E$2:H$627,4,FALSE),""),"")</f>
        <v/>
      </c>
    </row>
    <row r="228" spans="1:20" ht="16.5" customHeight="1">
      <c r="D228" s="171"/>
      <c r="S228" s="70"/>
      <c r="T228" s="197" t="str">
        <f>IF(Q228&lt;&gt;"",_xlfn.IFNA(VLOOKUP(VALUE(Q228),TVA!E$2:H$627,4,FALSE),""),"")</f>
        <v/>
      </c>
    </row>
    <row r="229" spans="1:20" ht="16.5" customHeight="1">
      <c r="A229" s="62" t="s">
        <v>814</v>
      </c>
      <c r="B229" s="62" t="s">
        <v>399</v>
      </c>
      <c r="C229" s="63" t="s">
        <v>400</v>
      </c>
      <c r="D229" s="166">
        <v>150</v>
      </c>
      <c r="E229" s="64">
        <v>7</v>
      </c>
      <c r="F229" s="64">
        <v>2024</v>
      </c>
      <c r="G229" s="65">
        <v>45504.736101423608</v>
      </c>
      <c r="H229" s="63" t="s">
        <v>837</v>
      </c>
      <c r="I229" s="65">
        <v>45517.735904317131</v>
      </c>
      <c r="J229" s="65">
        <v>45504.736101423608</v>
      </c>
      <c r="K229" s="63" t="s">
        <v>336</v>
      </c>
      <c r="L229" s="63" t="s">
        <v>336</v>
      </c>
      <c r="M229" s="164" t="s">
        <v>838</v>
      </c>
      <c r="N229" s="66">
        <v>800</v>
      </c>
      <c r="O229" s="66"/>
      <c r="P229" s="174" t="s">
        <v>396</v>
      </c>
      <c r="Q229" s="174" t="s">
        <v>841</v>
      </c>
      <c r="R229" s="68">
        <v>0</v>
      </c>
      <c r="S229" s="70"/>
      <c r="T229" s="197" t="str">
        <f>IF(Q229&lt;&gt;"",_xlfn.IFNA(VLOOKUP(VALUE(Q229),TVA!E$2:H$627,4,FALSE),""),"")</f>
        <v/>
      </c>
    </row>
    <row r="230" spans="1:20" ht="16.5" customHeight="1">
      <c r="A230" s="62" t="s">
        <v>814</v>
      </c>
      <c r="B230" s="62" t="s">
        <v>399</v>
      </c>
      <c r="C230" s="63" t="s">
        <v>400</v>
      </c>
      <c r="D230" s="166">
        <v>150</v>
      </c>
      <c r="E230" s="64">
        <v>7</v>
      </c>
      <c r="F230" s="64">
        <v>2024</v>
      </c>
      <c r="G230" s="65">
        <v>45504.736101423608</v>
      </c>
      <c r="H230" s="63" t="s">
        <v>837</v>
      </c>
      <c r="I230" s="65">
        <v>45517.741634340273</v>
      </c>
      <c r="J230" s="65">
        <v>45504.736101423608</v>
      </c>
      <c r="K230" s="63" t="s">
        <v>336</v>
      </c>
      <c r="L230" s="63" t="s">
        <v>336</v>
      </c>
      <c r="M230" s="164" t="s">
        <v>682</v>
      </c>
      <c r="N230" s="66"/>
      <c r="O230" s="66">
        <v>800</v>
      </c>
      <c r="P230" s="67" t="s">
        <v>396</v>
      </c>
      <c r="Q230" s="67" t="s">
        <v>841</v>
      </c>
      <c r="R230" s="163">
        <v>0</v>
      </c>
      <c r="S230" s="70"/>
      <c r="T230" s="197" t="str">
        <f>IF(Q230&lt;&gt;"",_xlfn.IFNA(VLOOKUP(VALUE(Q230),TVA!E$2:H$627,4,FALSE),""),"")</f>
        <v/>
      </c>
    </row>
    <row r="231" spans="1:20" ht="16.5" customHeight="1">
      <c r="D231" s="171"/>
      <c r="M231" s="165"/>
      <c r="S231" s="70"/>
      <c r="T231" s="197" t="str">
        <f>IF(Q231&lt;&gt;"",_xlfn.IFNA(VLOOKUP(VALUE(Q231),TVA!E$2:H$627,4,FALSE),""),"")</f>
        <v/>
      </c>
    </row>
    <row r="232" spans="1:20" ht="16.5" customHeight="1">
      <c r="A232" s="62" t="s">
        <v>816</v>
      </c>
      <c r="B232" s="62" t="s">
        <v>422</v>
      </c>
      <c r="C232" s="63" t="s">
        <v>423</v>
      </c>
      <c r="D232" s="166">
        <v>151</v>
      </c>
      <c r="E232" s="64">
        <v>7</v>
      </c>
      <c r="F232" s="64">
        <v>2024</v>
      </c>
      <c r="G232" s="65">
        <v>45504.736101423608</v>
      </c>
      <c r="H232" s="63" t="s">
        <v>839</v>
      </c>
      <c r="I232" s="65">
        <v>45517.735904317131</v>
      </c>
      <c r="J232" s="65">
        <v>45504.736101423608</v>
      </c>
      <c r="K232" s="63" t="s">
        <v>336</v>
      </c>
      <c r="L232" s="63" t="s">
        <v>336</v>
      </c>
      <c r="M232" s="164" t="s">
        <v>838</v>
      </c>
      <c r="N232" s="66">
        <v>9200</v>
      </c>
      <c r="O232" s="66"/>
      <c r="P232" s="67" t="s">
        <v>396</v>
      </c>
      <c r="Q232" s="67" t="s">
        <v>841</v>
      </c>
      <c r="R232" s="68">
        <v>800</v>
      </c>
      <c r="S232" s="70"/>
      <c r="T232" s="197" t="str">
        <f>IF(Q232&lt;&gt;"",_xlfn.IFNA(VLOOKUP(VALUE(Q232),TVA!E$2:H$627,4,FALSE),""),"")</f>
        <v/>
      </c>
    </row>
    <row r="233" spans="1:20" ht="16.5" customHeight="1">
      <c r="A233" s="62" t="s">
        <v>816</v>
      </c>
      <c r="B233" s="62" t="s">
        <v>422</v>
      </c>
      <c r="C233" s="63" t="s">
        <v>423</v>
      </c>
      <c r="D233" s="166">
        <v>151</v>
      </c>
      <c r="E233" s="64">
        <v>7</v>
      </c>
      <c r="F233" s="64">
        <v>2024</v>
      </c>
      <c r="G233" s="65">
        <v>45504.736101423608</v>
      </c>
      <c r="H233" s="63" t="s">
        <v>839</v>
      </c>
      <c r="I233" s="65">
        <v>45517.735904317131</v>
      </c>
      <c r="J233" s="65">
        <v>45504.736101423608</v>
      </c>
      <c r="K233" s="63" t="s">
        <v>336</v>
      </c>
      <c r="L233" s="63" t="s">
        <v>336</v>
      </c>
      <c r="M233" s="63" t="s">
        <v>427</v>
      </c>
      <c r="N233" s="66"/>
      <c r="O233" s="66">
        <v>9200</v>
      </c>
      <c r="P233" s="67" t="s">
        <v>426</v>
      </c>
      <c r="Q233" s="67" t="s">
        <v>249</v>
      </c>
      <c r="R233" s="68">
        <v>0</v>
      </c>
      <c r="S233" s="70"/>
      <c r="T233" s="197" t="str">
        <f>IF(Q233&lt;&gt;"",_xlfn.IFNA(VLOOKUP(VALUE(Q233),TVA!E$2:H$627,4,FALSE),""),"")</f>
        <v/>
      </c>
    </row>
    <row r="234" spans="1:20" ht="16.5" customHeight="1">
      <c r="D234" s="171"/>
      <c r="S234" s="70"/>
      <c r="T234" s="197" t="str">
        <f>IF(Q234&lt;&gt;"",_xlfn.IFNA(VLOOKUP(VALUE(Q234),TVA!E$2:H$627,4,FALSE),""),"")</f>
        <v/>
      </c>
    </row>
    <row r="235" spans="1:20" ht="16.5" customHeight="1">
      <c r="A235" s="62" t="s">
        <v>816</v>
      </c>
      <c r="B235" s="62" t="s">
        <v>422</v>
      </c>
      <c r="C235" s="63" t="s">
        <v>423</v>
      </c>
      <c r="D235" s="166">
        <v>152</v>
      </c>
      <c r="E235" s="64">
        <v>7</v>
      </c>
      <c r="F235" s="64">
        <v>2024</v>
      </c>
      <c r="G235" s="65">
        <v>45504.736101423608</v>
      </c>
      <c r="H235" s="63" t="s">
        <v>840</v>
      </c>
      <c r="I235" s="65">
        <v>45517.735904317131</v>
      </c>
      <c r="J235" s="65">
        <v>45504.736101423608</v>
      </c>
      <c r="K235" s="63" t="s">
        <v>336</v>
      </c>
      <c r="L235" s="63" t="s">
        <v>336</v>
      </c>
      <c r="M235" s="63" t="s">
        <v>682</v>
      </c>
      <c r="N235" s="66">
        <v>800</v>
      </c>
      <c r="O235" s="66"/>
      <c r="P235" s="174" t="s">
        <v>396</v>
      </c>
      <c r="Q235" s="174" t="s">
        <v>841</v>
      </c>
      <c r="R235" s="68">
        <v>0</v>
      </c>
      <c r="S235" s="70"/>
      <c r="T235" s="197" t="str">
        <f>IF(Q235&lt;&gt;"",_xlfn.IFNA(VLOOKUP(VALUE(Q235),TVA!E$2:H$627,4,FALSE),""),"")</f>
        <v/>
      </c>
    </row>
    <row r="236" spans="1:20" ht="16.5" customHeight="1">
      <c r="A236" s="62" t="s">
        <v>816</v>
      </c>
      <c r="B236" s="62" t="s">
        <v>422</v>
      </c>
      <c r="C236" s="159" t="s">
        <v>423</v>
      </c>
      <c r="D236" s="166">
        <v>152</v>
      </c>
      <c r="E236" s="169">
        <v>7</v>
      </c>
      <c r="F236" s="169">
        <v>2024</v>
      </c>
      <c r="G236" s="160">
        <v>45504.736101423608</v>
      </c>
      <c r="H236" s="159" t="s">
        <v>840</v>
      </c>
      <c r="I236" s="160">
        <v>45517.735904317131</v>
      </c>
      <c r="J236" s="160">
        <v>45504.736101423608</v>
      </c>
      <c r="K236" s="159" t="s">
        <v>336</v>
      </c>
      <c r="L236" s="159" t="s">
        <v>336</v>
      </c>
      <c r="M236" s="159" t="s">
        <v>427</v>
      </c>
      <c r="N236" s="161"/>
      <c r="O236" s="161">
        <v>800</v>
      </c>
      <c r="P236" s="162" t="s">
        <v>426</v>
      </c>
      <c r="Q236" s="162" t="s">
        <v>249</v>
      </c>
      <c r="R236" s="163">
        <v>0</v>
      </c>
      <c r="S236" s="70"/>
      <c r="T236" s="197" t="str">
        <f>IF(Q236&lt;&gt;"",_xlfn.IFNA(VLOOKUP(VALUE(Q236),TVA!E$2:H$627,4,FALSE),""),"")</f>
        <v/>
      </c>
    </row>
    <row r="237" spans="1:20" ht="16.5" customHeight="1">
      <c r="D237" s="171"/>
    </row>
  </sheetData>
  <mergeCells count="27">
    <mergeCell ref="S116:S119"/>
    <mergeCell ref="S49:S52"/>
    <mergeCell ref="S91:S94"/>
    <mergeCell ref="S95:S96"/>
    <mergeCell ref="S98:S101"/>
    <mergeCell ref="S113:S114"/>
    <mergeCell ref="S103:S106"/>
    <mergeCell ref="S108:S111"/>
    <mergeCell ref="S54:S57"/>
    <mergeCell ref="S59:S62"/>
    <mergeCell ref="S74:S77"/>
    <mergeCell ref="S69:S72"/>
    <mergeCell ref="S64:S67"/>
    <mergeCell ref="S86:S89"/>
    <mergeCell ref="S79:S84"/>
    <mergeCell ref="S46:S47"/>
    <mergeCell ref="S5:S6"/>
    <mergeCell ref="S8:S9"/>
    <mergeCell ref="S11:S12"/>
    <mergeCell ref="S14:S15"/>
    <mergeCell ref="S17:S18"/>
    <mergeCell ref="S20:S25"/>
    <mergeCell ref="S27:S30"/>
    <mergeCell ref="S32:S35"/>
    <mergeCell ref="S37:S38"/>
    <mergeCell ref="S40:S41"/>
    <mergeCell ref="S43:S44"/>
  </mergeCells>
  <phoneticPr fontId="2" type="noConversion"/>
  <hyperlinks>
    <hyperlink ref="A1" location="'D406'!A1" display="D406" xr:uid="{84A114B6-44F0-4DEF-BCBF-C366533F7AA6}"/>
  </hyperlinks>
  <pageMargins left="0.7" right="0.7" top="0.75" bottom="0.75" header="0.3" footer="0.3"/>
  <pageSetup orientation="portrait" horizontalDpi="1200" verticalDpi="1200" r:id="rId1"/>
  <drawing r:id="rId2"/>
  <legacyDrawing r:id="rId3"/>
  <tableParts count="1">
    <tablePart r:id="rId4"/>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BA2FA-46CB-43DC-BDCB-DD9A83A6A6C6}">
  <dimension ref="A1:AB9"/>
  <sheetViews>
    <sheetView zoomScale="145" zoomScaleNormal="145" workbookViewId="0">
      <pane ySplit="5" topLeftCell="A6" activePane="bottomLeft" state="frozen"/>
      <selection pane="bottomLeft"/>
    </sheetView>
  </sheetViews>
  <sheetFormatPr defaultColWidth="8.88671875" defaultRowHeight="14.4"/>
  <cols>
    <col min="1" max="1" width="10.109375" style="5" customWidth="1"/>
    <col min="2" max="8" width="10.5546875" style="5" customWidth="1"/>
    <col min="9" max="9" width="11.109375" style="5" customWidth="1"/>
    <col min="11" max="13" width="11.109375" style="5" customWidth="1"/>
    <col min="15" max="15" width="11.109375" style="5" customWidth="1"/>
    <col min="19" max="19" width="10.109375" customWidth="1"/>
    <col min="21" max="21" width="11.109375" style="5" customWidth="1"/>
    <col min="22" max="22" width="11.109375" style="14" customWidth="1"/>
    <col min="23" max="35" width="11.109375" style="5" customWidth="1"/>
    <col min="36" max="16384" width="8.88671875" style="5"/>
  </cols>
  <sheetData>
    <row r="1" spans="1:28">
      <c r="A1" s="95" t="s">
        <v>824</v>
      </c>
      <c r="J1" s="5"/>
      <c r="N1" s="5"/>
      <c r="P1" s="5"/>
      <c r="Q1" s="5"/>
      <c r="R1" s="5"/>
      <c r="S1" s="5"/>
      <c r="T1" s="5"/>
    </row>
    <row r="2" spans="1:28" s="2" customFormat="1" ht="18.75" customHeight="1">
      <c r="A2" s="147" t="s">
        <v>470</v>
      </c>
      <c r="B2" s="361" t="s">
        <v>888</v>
      </c>
      <c r="C2" s="361"/>
      <c r="D2" s="361"/>
      <c r="E2" s="147" t="s">
        <v>472</v>
      </c>
      <c r="F2" s="147" t="s">
        <v>473</v>
      </c>
      <c r="G2" s="147" t="s">
        <v>474</v>
      </c>
      <c r="H2" s="147" t="s">
        <v>475</v>
      </c>
      <c r="I2" s="361" t="s">
        <v>889</v>
      </c>
      <c r="J2" s="361"/>
      <c r="K2" s="361"/>
      <c r="L2" s="361"/>
      <c r="M2" s="361"/>
      <c r="N2" s="361"/>
      <c r="O2" s="361"/>
      <c r="P2" s="361"/>
      <c r="Q2" s="361"/>
      <c r="R2" s="361"/>
      <c r="S2" s="361"/>
      <c r="T2" s="361"/>
      <c r="U2" s="361"/>
      <c r="V2" s="361"/>
      <c r="W2" s="361"/>
      <c r="X2" s="361"/>
      <c r="Y2" s="361"/>
      <c r="Z2" s="361"/>
      <c r="AA2" s="361"/>
      <c r="AB2" s="361"/>
    </row>
    <row r="3" spans="1:28" s="2" customFormat="1" ht="18.75" customHeight="1">
      <c r="A3" s="147"/>
      <c r="B3" s="147" t="s">
        <v>471</v>
      </c>
      <c r="C3" s="360" t="s">
        <v>893</v>
      </c>
      <c r="D3" s="360"/>
      <c r="E3" s="147"/>
      <c r="F3" s="147"/>
      <c r="G3" s="147"/>
      <c r="H3" s="147"/>
      <c r="I3" s="147" t="s">
        <v>476</v>
      </c>
      <c r="J3" s="148" t="s">
        <v>479</v>
      </c>
      <c r="K3" s="148" t="s">
        <v>478</v>
      </c>
      <c r="L3" s="148" t="s">
        <v>477</v>
      </c>
      <c r="M3" s="147" t="s">
        <v>481</v>
      </c>
      <c r="N3" s="148" t="s">
        <v>484</v>
      </c>
      <c r="O3" s="148" t="s">
        <v>485</v>
      </c>
      <c r="P3" s="147" t="s">
        <v>482</v>
      </c>
      <c r="Q3" s="147" t="s">
        <v>483</v>
      </c>
      <c r="R3" s="147" t="s">
        <v>480</v>
      </c>
      <c r="S3" s="361" t="s">
        <v>890</v>
      </c>
      <c r="T3" s="361"/>
      <c r="U3" s="361"/>
      <c r="V3" s="361"/>
      <c r="W3" s="147" t="s">
        <v>490</v>
      </c>
      <c r="X3" s="361" t="s">
        <v>891</v>
      </c>
      <c r="Y3" s="361"/>
      <c r="Z3" s="361"/>
      <c r="AA3" s="361"/>
      <c r="AB3" s="361"/>
    </row>
    <row r="4" spans="1:28" s="2" customFormat="1" ht="18.75" customHeight="1">
      <c r="A4" s="147"/>
      <c r="B4" s="147"/>
      <c r="C4" s="149" t="s">
        <v>152</v>
      </c>
      <c r="D4" s="149" t="s">
        <v>153</v>
      </c>
      <c r="E4" s="147"/>
      <c r="F4" s="147"/>
      <c r="G4" s="147"/>
      <c r="H4" s="147"/>
      <c r="I4" s="147"/>
      <c r="J4" s="148"/>
      <c r="K4" s="148"/>
      <c r="L4" s="148"/>
      <c r="M4" s="147"/>
      <c r="N4" s="148"/>
      <c r="O4" s="148"/>
      <c r="P4" s="147"/>
      <c r="Q4" s="147"/>
      <c r="R4" s="147"/>
      <c r="S4" s="147" t="s">
        <v>486</v>
      </c>
      <c r="T4" s="150" t="s">
        <v>487</v>
      </c>
      <c r="U4" s="147" t="s">
        <v>488</v>
      </c>
      <c r="V4" s="148" t="s">
        <v>489</v>
      </c>
      <c r="W4" s="147"/>
      <c r="X4" s="147" t="s">
        <v>370</v>
      </c>
      <c r="Y4" s="147" t="s">
        <v>371</v>
      </c>
      <c r="Z4" s="148" t="s">
        <v>491</v>
      </c>
      <c r="AA4" s="148" t="s">
        <v>492</v>
      </c>
      <c r="AB4" s="147" t="s">
        <v>372</v>
      </c>
    </row>
    <row r="5" spans="1:28" s="153" customFormat="1" ht="45.75" customHeight="1">
      <c r="A5" s="151" t="s">
        <v>493</v>
      </c>
      <c r="B5" s="151" t="s">
        <v>159</v>
      </c>
      <c r="C5" s="151" t="s">
        <v>156</v>
      </c>
      <c r="D5" s="151" t="s">
        <v>157</v>
      </c>
      <c r="E5" s="151" t="s">
        <v>92</v>
      </c>
      <c r="F5" s="151" t="s">
        <v>494</v>
      </c>
      <c r="G5" s="151" t="s">
        <v>495</v>
      </c>
      <c r="H5" s="151" t="s">
        <v>496</v>
      </c>
      <c r="I5" s="151" t="s">
        <v>799</v>
      </c>
      <c r="J5" s="152" t="s">
        <v>498</v>
      </c>
      <c r="K5" s="152" t="s">
        <v>38</v>
      </c>
      <c r="L5" s="152" t="s">
        <v>497</v>
      </c>
      <c r="M5" s="151" t="s">
        <v>454</v>
      </c>
      <c r="N5" s="152" t="s">
        <v>500</v>
      </c>
      <c r="O5" s="152" t="s">
        <v>501</v>
      </c>
      <c r="P5" s="151" t="s">
        <v>340</v>
      </c>
      <c r="Q5" s="151" t="s">
        <v>499</v>
      </c>
      <c r="R5" s="151" t="s">
        <v>40</v>
      </c>
      <c r="S5" s="151" t="s">
        <v>502</v>
      </c>
      <c r="T5" s="151" t="s">
        <v>503</v>
      </c>
      <c r="U5" s="151" t="s">
        <v>504</v>
      </c>
      <c r="V5" s="152" t="s">
        <v>505</v>
      </c>
      <c r="W5" s="151" t="s">
        <v>506</v>
      </c>
      <c r="X5" s="151" t="s">
        <v>220</v>
      </c>
      <c r="Y5" s="151" t="s">
        <v>225</v>
      </c>
      <c r="Z5" s="152" t="s">
        <v>226</v>
      </c>
      <c r="AA5" s="152" t="s">
        <v>507</v>
      </c>
      <c r="AB5" s="151" t="s">
        <v>382</v>
      </c>
    </row>
    <row r="6" spans="1:28" ht="24.75" customHeight="1">
      <c r="A6" s="6" t="s">
        <v>509</v>
      </c>
      <c r="B6" s="6" t="s">
        <v>460</v>
      </c>
      <c r="C6" s="6" t="s">
        <v>510</v>
      </c>
      <c r="D6" s="6" t="s">
        <v>162</v>
      </c>
      <c r="E6" s="6" t="s">
        <v>511</v>
      </c>
      <c r="F6" s="15">
        <v>45474</v>
      </c>
      <c r="G6" s="6" t="s">
        <v>512</v>
      </c>
      <c r="H6" s="6">
        <v>0</v>
      </c>
      <c r="I6" s="6" t="s">
        <v>415</v>
      </c>
      <c r="J6" s="14" t="s">
        <v>45</v>
      </c>
      <c r="K6" s="14" t="s">
        <v>303</v>
      </c>
      <c r="L6" s="14" t="s">
        <v>196</v>
      </c>
      <c r="M6" s="6">
        <v>15000</v>
      </c>
      <c r="N6" s="14" t="s">
        <v>55</v>
      </c>
      <c r="O6" s="14"/>
      <c r="P6" s="6">
        <v>0.9</v>
      </c>
      <c r="Q6" s="15">
        <v>45474</v>
      </c>
      <c r="R6" s="6" t="s">
        <v>196</v>
      </c>
      <c r="S6" s="16">
        <v>13500</v>
      </c>
      <c r="T6" s="6" t="s">
        <v>513</v>
      </c>
      <c r="U6" s="16">
        <v>13500</v>
      </c>
      <c r="V6" s="17">
        <v>1</v>
      </c>
      <c r="W6" s="6" t="s">
        <v>514</v>
      </c>
      <c r="X6" s="6" t="s">
        <v>200</v>
      </c>
      <c r="Y6" s="6" t="s">
        <v>414</v>
      </c>
      <c r="Z6" s="14"/>
      <c r="AA6" s="17"/>
      <c r="AB6" s="16"/>
    </row>
    <row r="7" spans="1:28" ht="24.75" customHeight="1">
      <c r="A7" s="6" t="s">
        <v>516</v>
      </c>
      <c r="B7" s="6" t="s">
        <v>517</v>
      </c>
      <c r="C7" s="6" t="s">
        <v>180</v>
      </c>
      <c r="D7" s="6" t="s">
        <v>162</v>
      </c>
      <c r="E7" s="6" t="s">
        <v>518</v>
      </c>
      <c r="F7" s="15">
        <v>45474</v>
      </c>
      <c r="G7" s="6" t="s">
        <v>512</v>
      </c>
      <c r="H7" s="6">
        <v>0</v>
      </c>
      <c r="I7" s="6" t="s">
        <v>411</v>
      </c>
      <c r="J7" s="14" t="s">
        <v>51</v>
      </c>
      <c r="K7" s="14" t="s">
        <v>519</v>
      </c>
      <c r="L7" s="14" t="s">
        <v>519</v>
      </c>
      <c r="M7" s="6">
        <v>1</v>
      </c>
      <c r="N7" s="14" t="s">
        <v>63</v>
      </c>
      <c r="O7" s="14"/>
      <c r="P7" s="6">
        <v>500</v>
      </c>
      <c r="Q7" s="15">
        <v>45474</v>
      </c>
      <c r="R7" s="6" t="s">
        <v>519</v>
      </c>
      <c r="S7" s="16">
        <v>500</v>
      </c>
      <c r="T7" s="6" t="s">
        <v>513</v>
      </c>
      <c r="U7" s="16">
        <v>500</v>
      </c>
      <c r="V7" s="17">
        <v>1</v>
      </c>
      <c r="W7" s="6" t="s">
        <v>514</v>
      </c>
      <c r="X7" s="6" t="s">
        <v>200</v>
      </c>
      <c r="Y7" s="6" t="s">
        <v>410</v>
      </c>
      <c r="Z7" s="18">
        <v>0.19</v>
      </c>
      <c r="AA7" s="17">
        <v>500</v>
      </c>
      <c r="AB7" s="16">
        <v>95</v>
      </c>
    </row>
    <row r="8" spans="1:28" ht="24.75" customHeight="1">
      <c r="A8" s="6" t="s">
        <v>520</v>
      </c>
      <c r="B8" s="6" t="s">
        <v>521</v>
      </c>
      <c r="C8" s="6" t="s">
        <v>167</v>
      </c>
      <c r="D8" s="6" t="s">
        <v>168</v>
      </c>
      <c r="E8" s="6" t="s">
        <v>522</v>
      </c>
      <c r="F8" s="15">
        <v>45504</v>
      </c>
      <c r="G8" s="6" t="s">
        <v>512</v>
      </c>
      <c r="H8" s="6">
        <v>0</v>
      </c>
      <c r="I8" s="6" t="s">
        <v>415</v>
      </c>
      <c r="J8" s="14" t="s">
        <v>45</v>
      </c>
      <c r="K8" s="14" t="s">
        <v>304</v>
      </c>
      <c r="L8" s="14" t="s">
        <v>273</v>
      </c>
      <c r="M8" s="6">
        <v>5000</v>
      </c>
      <c r="N8" s="14" t="s">
        <v>55</v>
      </c>
      <c r="O8" s="14"/>
      <c r="P8" s="6">
        <v>1</v>
      </c>
      <c r="Q8" s="15">
        <v>45504</v>
      </c>
      <c r="R8" s="6" t="s">
        <v>273</v>
      </c>
      <c r="S8" s="16">
        <v>5000</v>
      </c>
      <c r="T8" s="6" t="s">
        <v>523</v>
      </c>
      <c r="U8" s="16">
        <v>1010.10101010101</v>
      </c>
      <c r="V8" s="17">
        <v>4.95</v>
      </c>
      <c r="W8" s="6" t="s">
        <v>514</v>
      </c>
      <c r="X8" s="6" t="s">
        <v>200</v>
      </c>
      <c r="Y8" s="6" t="s">
        <v>245</v>
      </c>
      <c r="Z8" s="14"/>
      <c r="AA8" s="17"/>
      <c r="AB8" s="16"/>
    </row>
    <row r="9" spans="1:28" ht="9" customHeight="1">
      <c r="A9" s="6"/>
      <c r="B9" s="6"/>
      <c r="C9" s="6"/>
      <c r="D9" s="6"/>
      <c r="E9" s="6"/>
      <c r="F9" s="6"/>
      <c r="G9" s="6"/>
      <c r="H9" s="6"/>
      <c r="I9" s="6"/>
      <c r="J9" s="6"/>
      <c r="K9" s="6"/>
      <c r="L9" s="6"/>
      <c r="M9" s="6"/>
      <c r="N9" s="6"/>
      <c r="O9" s="6"/>
      <c r="P9" s="6"/>
      <c r="Q9" s="6"/>
      <c r="R9" s="6"/>
      <c r="S9" s="6"/>
      <c r="T9" s="6"/>
      <c r="U9" s="6"/>
      <c r="W9" s="6"/>
      <c r="X9" s="6"/>
      <c r="Y9" s="6"/>
      <c r="Z9" s="6"/>
      <c r="AA9" s="16"/>
      <c r="AB9" s="16"/>
    </row>
  </sheetData>
  <mergeCells count="5">
    <mergeCell ref="C3:D3"/>
    <mergeCell ref="B2:D2"/>
    <mergeCell ref="I2:AB2"/>
    <mergeCell ref="S3:V3"/>
    <mergeCell ref="X3:AB3"/>
  </mergeCells>
  <phoneticPr fontId="2" type="noConversion"/>
  <hyperlinks>
    <hyperlink ref="A1" location="'D406'!A1" display="D406" xr:uid="{11D14CC9-0989-41BF-8DAA-AFBBDCE515C7}"/>
  </hyperlinks>
  <pageMargins left="0.7" right="0.7" top="0.75" bottom="0.75" header="0.3" footer="0.3"/>
  <legacyDrawing r:id="rId1"/>
  <tableParts count="1">
    <tablePart r:id="rId2"/>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9374B-57B1-4C67-89B7-45AEC7E30CB1}">
  <dimension ref="A1:AB15"/>
  <sheetViews>
    <sheetView zoomScale="115" zoomScaleNormal="115" workbookViewId="0">
      <pane ySplit="5" topLeftCell="A6" activePane="bottomLeft" state="frozen"/>
      <selection pane="bottomLeft"/>
    </sheetView>
  </sheetViews>
  <sheetFormatPr defaultRowHeight="14.4"/>
  <cols>
    <col min="1" max="3" width="11" customWidth="1"/>
    <col min="4" max="4" width="13.109375" customWidth="1"/>
    <col min="5" max="5" width="11" customWidth="1"/>
    <col min="6" max="6" width="11.88671875" customWidth="1"/>
    <col min="7" max="8" width="11" customWidth="1"/>
    <col min="9" max="12" width="12" customWidth="1"/>
    <col min="17" max="17" width="12" customWidth="1"/>
    <col min="21" max="35" width="12" customWidth="1"/>
  </cols>
  <sheetData>
    <row r="1" spans="1:28">
      <c r="A1" s="95" t="s">
        <v>824</v>
      </c>
    </row>
    <row r="2" spans="1:28">
      <c r="A2" s="147" t="s">
        <v>470</v>
      </c>
      <c r="B2" s="361" t="s">
        <v>892</v>
      </c>
      <c r="C2" s="361"/>
      <c r="D2" s="361"/>
      <c r="E2" s="147" t="s">
        <v>472</v>
      </c>
      <c r="F2" s="147" t="s">
        <v>473</v>
      </c>
      <c r="G2" s="147" t="s">
        <v>474</v>
      </c>
      <c r="H2" s="147" t="s">
        <v>475</v>
      </c>
      <c r="I2" s="361" t="s">
        <v>889</v>
      </c>
      <c r="J2" s="361"/>
      <c r="K2" s="361"/>
      <c r="L2" s="361"/>
      <c r="M2" s="361"/>
      <c r="N2" s="361"/>
      <c r="O2" s="361"/>
      <c r="P2" s="361"/>
      <c r="Q2" s="361"/>
      <c r="R2" s="361"/>
      <c r="S2" s="361"/>
      <c r="T2" s="361"/>
      <c r="U2" s="361"/>
      <c r="V2" s="361"/>
      <c r="W2" s="361"/>
      <c r="X2" s="361"/>
      <c r="Y2" s="361"/>
      <c r="Z2" s="361"/>
      <c r="AA2" s="361"/>
      <c r="AB2" s="361"/>
    </row>
    <row r="3" spans="1:28">
      <c r="A3" s="147"/>
      <c r="B3" s="147" t="s">
        <v>529</v>
      </c>
      <c r="C3" s="360" t="s">
        <v>894</v>
      </c>
      <c r="D3" s="360"/>
      <c r="E3" s="147"/>
      <c r="F3" s="147"/>
      <c r="G3" s="147"/>
      <c r="H3" s="147"/>
      <c r="I3" s="147" t="s">
        <v>476</v>
      </c>
      <c r="J3" s="148" t="s">
        <v>479</v>
      </c>
      <c r="K3" s="148" t="s">
        <v>478</v>
      </c>
      <c r="L3" s="148" t="s">
        <v>477</v>
      </c>
      <c r="M3" s="147" t="s">
        <v>481</v>
      </c>
      <c r="N3" s="148" t="s">
        <v>484</v>
      </c>
      <c r="O3" s="148" t="s">
        <v>485</v>
      </c>
      <c r="P3" s="147" t="s">
        <v>482</v>
      </c>
      <c r="Q3" s="147" t="s">
        <v>483</v>
      </c>
      <c r="R3" s="147" t="s">
        <v>480</v>
      </c>
      <c r="S3" s="361" t="s">
        <v>890</v>
      </c>
      <c r="T3" s="361"/>
      <c r="U3" s="361"/>
      <c r="V3" s="361"/>
      <c r="W3" s="147" t="s">
        <v>490</v>
      </c>
      <c r="X3" s="361" t="s">
        <v>891</v>
      </c>
      <c r="Y3" s="361"/>
      <c r="Z3" s="361"/>
      <c r="AA3" s="361"/>
      <c r="AB3" s="361"/>
    </row>
    <row r="4" spans="1:28">
      <c r="A4" s="147"/>
      <c r="B4" s="147"/>
      <c r="C4" s="149" t="s">
        <v>152</v>
      </c>
      <c r="D4" s="149" t="s">
        <v>153</v>
      </c>
      <c r="E4" s="147"/>
      <c r="F4" s="147"/>
      <c r="G4" s="147"/>
      <c r="H4" s="147"/>
      <c r="I4" s="147"/>
      <c r="J4" s="148"/>
      <c r="K4" s="148"/>
      <c r="L4" s="148"/>
      <c r="M4" s="147"/>
      <c r="N4" s="148"/>
      <c r="O4" s="148"/>
      <c r="P4" s="147"/>
      <c r="Q4" s="147"/>
      <c r="R4" s="147"/>
      <c r="S4" s="147" t="s">
        <v>486</v>
      </c>
      <c r="T4" s="150" t="s">
        <v>487</v>
      </c>
      <c r="U4" s="147" t="s">
        <v>488</v>
      </c>
      <c r="V4" s="148" t="s">
        <v>489</v>
      </c>
      <c r="W4" s="147"/>
      <c r="X4" s="147" t="s">
        <v>370</v>
      </c>
      <c r="Y4" s="147" t="s">
        <v>371</v>
      </c>
      <c r="Z4" s="148" t="s">
        <v>491</v>
      </c>
      <c r="AA4" s="148" t="s">
        <v>492</v>
      </c>
      <c r="AB4" s="147" t="s">
        <v>372</v>
      </c>
    </row>
    <row r="5" spans="1:28" s="39" customFormat="1" ht="57.6">
      <c r="A5" s="39" t="s">
        <v>493</v>
      </c>
      <c r="B5" s="39" t="s">
        <v>172</v>
      </c>
      <c r="C5" s="39" t="s">
        <v>156</v>
      </c>
      <c r="D5" s="39" t="s">
        <v>157</v>
      </c>
      <c r="E5" s="39" t="s">
        <v>92</v>
      </c>
      <c r="F5" s="39" t="s">
        <v>494</v>
      </c>
      <c r="G5" s="39" t="s">
        <v>495</v>
      </c>
      <c r="H5" s="39" t="s">
        <v>496</v>
      </c>
      <c r="I5" s="39" t="s">
        <v>799</v>
      </c>
      <c r="J5" s="41" t="s">
        <v>498</v>
      </c>
      <c r="K5" s="41" t="s">
        <v>38</v>
      </c>
      <c r="L5" s="41" t="s">
        <v>497</v>
      </c>
      <c r="M5" s="39" t="s">
        <v>454</v>
      </c>
      <c r="N5" s="41" t="s">
        <v>500</v>
      </c>
      <c r="O5" s="41" t="s">
        <v>501</v>
      </c>
      <c r="P5" s="39" t="s">
        <v>340</v>
      </c>
      <c r="Q5" s="39" t="s">
        <v>499</v>
      </c>
      <c r="R5" s="39" t="s">
        <v>40</v>
      </c>
      <c r="S5" s="39" t="s">
        <v>502</v>
      </c>
      <c r="T5" s="39" t="s">
        <v>503</v>
      </c>
      <c r="U5" s="39" t="s">
        <v>504</v>
      </c>
      <c r="V5" s="41" t="s">
        <v>505</v>
      </c>
      <c r="W5" s="39" t="s">
        <v>506</v>
      </c>
      <c r="X5" s="39" t="s">
        <v>220</v>
      </c>
      <c r="Y5" s="39" t="s">
        <v>225</v>
      </c>
      <c r="Z5" s="41" t="s">
        <v>226</v>
      </c>
      <c r="AA5" s="41" t="s">
        <v>507</v>
      </c>
      <c r="AB5" s="39" t="s">
        <v>382</v>
      </c>
    </row>
    <row r="6" spans="1:28">
      <c r="A6" t="s">
        <v>527</v>
      </c>
      <c r="B6" t="s">
        <v>460</v>
      </c>
      <c r="C6" t="s">
        <v>180</v>
      </c>
      <c r="D6" t="s">
        <v>162</v>
      </c>
      <c r="E6" t="s">
        <v>524</v>
      </c>
      <c r="F6" s="13">
        <v>45474</v>
      </c>
      <c r="G6" t="s">
        <v>512</v>
      </c>
      <c r="H6">
        <v>0</v>
      </c>
      <c r="I6" t="s">
        <v>385</v>
      </c>
      <c r="J6" s="8" t="s">
        <v>45</v>
      </c>
      <c r="K6" s="8" t="s">
        <v>317</v>
      </c>
      <c r="L6" s="8" t="s">
        <v>530</v>
      </c>
      <c r="M6">
        <v>20</v>
      </c>
      <c r="N6" s="8" t="s">
        <v>59</v>
      </c>
      <c r="O6" s="8"/>
      <c r="P6">
        <v>24.025500000000001</v>
      </c>
      <c r="Q6" s="13">
        <v>45474</v>
      </c>
      <c r="R6" t="s">
        <v>530</v>
      </c>
      <c r="S6">
        <v>480.51</v>
      </c>
      <c r="T6" t="s">
        <v>513</v>
      </c>
      <c r="U6">
        <v>480.51</v>
      </c>
      <c r="V6" s="8">
        <v>1</v>
      </c>
      <c r="W6" t="s">
        <v>525</v>
      </c>
      <c r="X6" t="s">
        <v>200</v>
      </c>
      <c r="Y6" t="s">
        <v>237</v>
      </c>
      <c r="Z6" s="19">
        <v>0.19</v>
      </c>
      <c r="AA6" s="8">
        <v>480.51</v>
      </c>
      <c r="AB6">
        <v>91.296899999999994</v>
      </c>
    </row>
    <row r="7" spans="1:28">
      <c r="F7" s="13"/>
      <c r="I7" t="s">
        <v>385</v>
      </c>
      <c r="J7" s="8" t="s">
        <v>45</v>
      </c>
      <c r="K7" s="8" t="s">
        <v>318</v>
      </c>
      <c r="L7" s="8" t="s">
        <v>530</v>
      </c>
      <c r="M7">
        <v>40</v>
      </c>
      <c r="N7" s="8" t="s">
        <v>59</v>
      </c>
      <c r="O7" s="8"/>
      <c r="P7">
        <v>21.512</v>
      </c>
      <c r="Q7" s="13">
        <v>45474</v>
      </c>
      <c r="R7" t="s">
        <v>530</v>
      </c>
      <c r="S7">
        <v>860.48</v>
      </c>
      <c r="T7" t="s">
        <v>513</v>
      </c>
      <c r="U7">
        <v>860.48</v>
      </c>
      <c r="V7" s="8">
        <v>1</v>
      </c>
      <c r="W7" t="s">
        <v>525</v>
      </c>
      <c r="X7" t="s">
        <v>200</v>
      </c>
      <c r="Y7" t="s">
        <v>237</v>
      </c>
      <c r="Z7" s="19">
        <v>0.19</v>
      </c>
      <c r="AA7" s="8">
        <v>860.48</v>
      </c>
      <c r="AB7">
        <v>163.49119999999999</v>
      </c>
    </row>
    <row r="8" spans="1:28">
      <c r="F8" s="13"/>
      <c r="I8" t="s">
        <v>385</v>
      </c>
      <c r="J8" s="8" t="s">
        <v>45</v>
      </c>
      <c r="K8" s="8" t="s">
        <v>317</v>
      </c>
      <c r="L8" s="8" t="s">
        <v>530</v>
      </c>
      <c r="M8">
        <v>40</v>
      </c>
      <c r="N8" s="8" t="s">
        <v>59</v>
      </c>
      <c r="O8" s="8"/>
      <c r="P8">
        <v>23.198499999999999</v>
      </c>
      <c r="Q8" s="13">
        <v>45474</v>
      </c>
      <c r="R8" t="s">
        <v>530</v>
      </c>
      <c r="S8">
        <v>927.94</v>
      </c>
      <c r="T8" t="s">
        <v>513</v>
      </c>
      <c r="U8">
        <v>927.94</v>
      </c>
      <c r="V8" s="8">
        <v>1</v>
      </c>
      <c r="W8" t="s">
        <v>525</v>
      </c>
      <c r="X8" t="s">
        <v>200</v>
      </c>
      <c r="Y8" t="s">
        <v>237</v>
      </c>
      <c r="Z8" s="19">
        <v>0.19</v>
      </c>
      <c r="AA8" s="8">
        <v>927.94</v>
      </c>
      <c r="AB8">
        <v>176.30860000000001</v>
      </c>
    </row>
    <row r="9" spans="1:28">
      <c r="F9" s="13"/>
      <c r="I9" s="42">
        <v>3021</v>
      </c>
      <c r="J9" s="8" t="s">
        <v>45</v>
      </c>
      <c r="K9" s="8" t="s">
        <v>318</v>
      </c>
      <c r="L9" s="8" t="s">
        <v>530</v>
      </c>
      <c r="M9">
        <v>1</v>
      </c>
      <c r="N9" s="8" t="s">
        <v>63</v>
      </c>
      <c r="O9" s="8"/>
      <c r="P9">
        <v>2.8E-3</v>
      </c>
      <c r="Q9" s="13">
        <v>45474</v>
      </c>
      <c r="R9" t="s">
        <v>530</v>
      </c>
      <c r="S9">
        <v>2.8E-3</v>
      </c>
      <c r="T9" t="s">
        <v>513</v>
      </c>
      <c r="U9">
        <v>2.8E-3</v>
      </c>
      <c r="V9" s="8">
        <v>1</v>
      </c>
      <c r="W9" t="s">
        <v>525</v>
      </c>
      <c r="X9" t="s">
        <v>200</v>
      </c>
      <c r="Y9" t="s">
        <v>237</v>
      </c>
      <c r="Z9" s="19">
        <v>0.19</v>
      </c>
      <c r="AA9" s="8">
        <v>2.8E-3</v>
      </c>
      <c r="AB9">
        <v>5.0000000000000001E-4</v>
      </c>
    </row>
    <row r="10" spans="1:28">
      <c r="A10" t="s">
        <v>528</v>
      </c>
      <c r="B10" t="s">
        <v>517</v>
      </c>
      <c r="C10" t="s">
        <v>180</v>
      </c>
      <c r="D10" t="s">
        <v>162</v>
      </c>
      <c r="E10" t="s">
        <v>526</v>
      </c>
      <c r="F10" s="13">
        <v>45502</v>
      </c>
      <c r="G10" t="s">
        <v>512</v>
      </c>
      <c r="H10">
        <v>0</v>
      </c>
      <c r="I10" t="s">
        <v>385</v>
      </c>
      <c r="J10" s="8" t="s">
        <v>45</v>
      </c>
      <c r="K10" s="8" t="s">
        <v>314</v>
      </c>
      <c r="L10" s="8" t="s">
        <v>531</v>
      </c>
      <c r="M10">
        <v>88</v>
      </c>
      <c r="N10" s="8" t="s">
        <v>55</v>
      </c>
      <c r="O10" s="8"/>
      <c r="P10">
        <v>295</v>
      </c>
      <c r="Q10" s="13">
        <v>45502</v>
      </c>
      <c r="R10" t="s">
        <v>531</v>
      </c>
      <c r="S10">
        <v>25960</v>
      </c>
      <c r="T10" t="s">
        <v>513</v>
      </c>
      <c r="U10">
        <v>25960</v>
      </c>
      <c r="V10" s="8">
        <v>1</v>
      </c>
      <c r="W10" t="s">
        <v>525</v>
      </c>
      <c r="X10" t="s">
        <v>200</v>
      </c>
      <c r="Y10" t="s">
        <v>239</v>
      </c>
      <c r="Z10" s="19">
        <v>0.09</v>
      </c>
      <c r="AA10" s="8">
        <v>25960</v>
      </c>
      <c r="AB10">
        <v>2336.4</v>
      </c>
    </row>
    <row r="11" spans="1:28">
      <c r="F11" s="13"/>
      <c r="I11" t="s">
        <v>385</v>
      </c>
      <c r="J11" s="8" t="s">
        <v>45</v>
      </c>
      <c r="K11" s="8" t="s">
        <v>315</v>
      </c>
      <c r="L11" s="8" t="s">
        <v>531</v>
      </c>
      <c r="M11">
        <v>225</v>
      </c>
      <c r="N11" s="8" t="s">
        <v>59</v>
      </c>
      <c r="O11" s="8"/>
      <c r="P11">
        <v>90</v>
      </c>
      <c r="Q11" s="13">
        <v>45502</v>
      </c>
      <c r="R11" t="s">
        <v>531</v>
      </c>
      <c r="S11">
        <v>20250</v>
      </c>
      <c r="T11" t="s">
        <v>513</v>
      </c>
      <c r="U11">
        <v>20250</v>
      </c>
      <c r="V11" s="8">
        <v>1</v>
      </c>
      <c r="W11" t="s">
        <v>525</v>
      </c>
      <c r="X11" t="s">
        <v>200</v>
      </c>
      <c r="Y11" t="s">
        <v>239</v>
      </c>
      <c r="Z11" s="19">
        <v>0.09</v>
      </c>
      <c r="AA11" s="8">
        <v>20250</v>
      </c>
      <c r="AB11">
        <v>1822.5</v>
      </c>
    </row>
    <row r="12" spans="1:28">
      <c r="F12" s="13"/>
      <c r="I12" t="s">
        <v>385</v>
      </c>
      <c r="J12" s="8" t="s">
        <v>45</v>
      </c>
      <c r="K12" s="8" t="s">
        <v>324</v>
      </c>
      <c r="L12" s="8" t="s">
        <v>531</v>
      </c>
      <c r="M12">
        <v>400</v>
      </c>
      <c r="N12" s="8" t="s">
        <v>59</v>
      </c>
      <c r="O12" s="8"/>
      <c r="P12">
        <v>46</v>
      </c>
      <c r="Q12" s="13">
        <v>45502</v>
      </c>
      <c r="R12" t="s">
        <v>531</v>
      </c>
      <c r="S12">
        <v>18400</v>
      </c>
      <c r="T12" t="s">
        <v>513</v>
      </c>
      <c r="U12">
        <v>18400</v>
      </c>
      <c r="V12" s="8">
        <v>1</v>
      </c>
      <c r="W12" t="s">
        <v>525</v>
      </c>
      <c r="X12" t="s">
        <v>200</v>
      </c>
      <c r="Y12" t="s">
        <v>239</v>
      </c>
      <c r="Z12" s="19">
        <v>0.09</v>
      </c>
      <c r="AA12" s="8">
        <v>18400</v>
      </c>
      <c r="AB12">
        <v>1656</v>
      </c>
    </row>
    <row r="13" spans="1:28">
      <c r="F13" s="13"/>
      <c r="I13" t="s">
        <v>385</v>
      </c>
      <c r="J13" s="8" t="s">
        <v>45</v>
      </c>
      <c r="K13" s="8" t="s">
        <v>60</v>
      </c>
      <c r="L13" s="8" t="s">
        <v>531</v>
      </c>
      <c r="M13">
        <v>200</v>
      </c>
      <c r="N13" s="8" t="s">
        <v>59</v>
      </c>
      <c r="O13" s="8"/>
      <c r="P13">
        <v>1234.8800000000001</v>
      </c>
      <c r="Q13" s="13">
        <v>45502</v>
      </c>
      <c r="R13" t="s">
        <v>531</v>
      </c>
      <c r="S13">
        <v>246976</v>
      </c>
      <c r="T13" t="s">
        <v>513</v>
      </c>
      <c r="U13">
        <v>246976</v>
      </c>
      <c r="V13" s="8">
        <v>1</v>
      </c>
      <c r="W13" t="s">
        <v>525</v>
      </c>
      <c r="X13" t="s">
        <v>200</v>
      </c>
      <c r="Y13" t="s">
        <v>239</v>
      </c>
      <c r="Z13" s="19">
        <v>0.09</v>
      </c>
      <c r="AA13" s="8">
        <v>246976</v>
      </c>
      <c r="AB13">
        <v>22227.84</v>
      </c>
    </row>
    <row r="14" spans="1:28">
      <c r="F14" s="13"/>
      <c r="I14" t="s">
        <v>385</v>
      </c>
      <c r="J14" s="8" t="s">
        <v>45</v>
      </c>
      <c r="K14" s="8" t="s">
        <v>61</v>
      </c>
      <c r="L14" s="8" t="s">
        <v>531</v>
      </c>
      <c r="M14">
        <v>800</v>
      </c>
      <c r="N14" s="8" t="s">
        <v>59</v>
      </c>
      <c r="O14" s="8"/>
      <c r="P14">
        <v>157</v>
      </c>
      <c r="Q14" s="13">
        <v>45502</v>
      </c>
      <c r="R14" t="s">
        <v>531</v>
      </c>
      <c r="S14">
        <v>125600</v>
      </c>
      <c r="T14" t="s">
        <v>513</v>
      </c>
      <c r="U14">
        <v>125600</v>
      </c>
      <c r="V14" s="8">
        <v>1</v>
      </c>
      <c r="W14" t="s">
        <v>525</v>
      </c>
      <c r="X14" t="s">
        <v>200</v>
      </c>
      <c r="Y14" t="s">
        <v>239</v>
      </c>
      <c r="Z14" s="19">
        <v>0.09</v>
      </c>
      <c r="AA14" s="8">
        <v>125600</v>
      </c>
      <c r="AB14">
        <v>11304</v>
      </c>
    </row>
    <row r="15" spans="1:28">
      <c r="F15" s="13"/>
      <c r="I15" t="s">
        <v>385</v>
      </c>
      <c r="J15" s="8" t="s">
        <v>45</v>
      </c>
      <c r="K15" s="8" t="s">
        <v>325</v>
      </c>
      <c r="L15" s="8" t="s">
        <v>531</v>
      </c>
      <c r="M15">
        <v>1320</v>
      </c>
      <c r="N15" s="8" t="s">
        <v>59</v>
      </c>
      <c r="O15" s="8"/>
      <c r="P15">
        <v>45</v>
      </c>
      <c r="Q15" s="13">
        <v>45502</v>
      </c>
      <c r="R15" t="s">
        <v>531</v>
      </c>
      <c r="S15">
        <v>59400</v>
      </c>
      <c r="T15" t="s">
        <v>513</v>
      </c>
      <c r="U15">
        <v>59400</v>
      </c>
      <c r="V15" s="8">
        <v>1</v>
      </c>
      <c r="W15" t="s">
        <v>525</v>
      </c>
      <c r="X15" t="s">
        <v>200</v>
      </c>
      <c r="Y15" t="s">
        <v>239</v>
      </c>
      <c r="Z15" s="19">
        <v>0.09</v>
      </c>
      <c r="AA15" s="8">
        <v>59400</v>
      </c>
      <c r="AB15">
        <v>5346</v>
      </c>
    </row>
  </sheetData>
  <mergeCells count="5">
    <mergeCell ref="B2:D2"/>
    <mergeCell ref="I2:AB2"/>
    <mergeCell ref="C3:D3"/>
    <mergeCell ref="S3:V3"/>
    <mergeCell ref="X3:AB3"/>
  </mergeCells>
  <phoneticPr fontId="2" type="noConversion"/>
  <hyperlinks>
    <hyperlink ref="A1" location="'D406'!A1" display="D406" xr:uid="{DDB9118A-4FB7-4911-A4AC-F87A4C18802F}"/>
  </hyperlinks>
  <pageMargins left="0.7" right="0.7" top="0.75" bottom="0.75" header="0.3" footer="0.3"/>
  <legacyDrawing r:id="rId1"/>
  <tableParts count="1">
    <tablePart r:id="rId2"/>
  </tablePar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B1957-A28E-419B-8913-729B0D7ADC3A}">
  <dimension ref="A1:P43"/>
  <sheetViews>
    <sheetView zoomScale="130" zoomScaleNormal="130" workbookViewId="0">
      <pane ySplit="3" topLeftCell="A4" activePane="bottomLeft" state="frozen"/>
      <selection pane="bottomLeft"/>
    </sheetView>
  </sheetViews>
  <sheetFormatPr defaultRowHeight="14.4"/>
  <cols>
    <col min="1" max="1" width="7.5546875" customWidth="1"/>
    <col min="2" max="2" width="12.88671875" style="83" customWidth="1"/>
    <col min="3" max="3" width="5.88671875" style="83" customWidth="1"/>
    <col min="4" max="4" width="8.6640625" customWidth="1"/>
    <col min="5" max="5" width="23.109375" style="83" customWidth="1"/>
    <col min="6" max="6" width="9.33203125" customWidth="1"/>
    <col min="7" max="7" width="9.6640625" customWidth="1"/>
    <col min="8" max="8" width="9.5546875" customWidth="1"/>
    <col min="9" max="9" width="7.88671875" customWidth="1"/>
    <col min="10" max="10" width="10.5546875" customWidth="1"/>
    <col min="11" max="11" width="9.109375" style="199" customWidth="1"/>
    <col min="12" max="12" width="10.5546875" customWidth="1"/>
    <col min="13" max="13" width="12" style="199" customWidth="1"/>
    <col min="14" max="16" width="7" customWidth="1"/>
    <col min="17" max="17" width="12" customWidth="1"/>
    <col min="19" max="20" width="12" customWidth="1"/>
  </cols>
  <sheetData>
    <row r="1" spans="1:16">
      <c r="A1" s="95" t="s">
        <v>824</v>
      </c>
      <c r="E1" s="24" t="s">
        <v>336</v>
      </c>
      <c r="F1" s="83" t="s">
        <v>942</v>
      </c>
    </row>
    <row r="2" spans="1:16">
      <c r="A2" s="25" t="s">
        <v>532</v>
      </c>
      <c r="B2" s="90" t="s">
        <v>533</v>
      </c>
      <c r="C2" s="90" t="s">
        <v>534</v>
      </c>
      <c r="D2" s="27" t="s">
        <v>820</v>
      </c>
      <c r="E2" s="90" t="s">
        <v>535</v>
      </c>
      <c r="F2" s="25" t="s">
        <v>536</v>
      </c>
      <c r="G2" s="25" t="s">
        <v>538</v>
      </c>
      <c r="H2" s="25" t="s">
        <v>537</v>
      </c>
      <c r="I2" s="25" t="s">
        <v>539</v>
      </c>
      <c r="J2" s="25" t="s">
        <v>486</v>
      </c>
      <c r="K2" s="28" t="s">
        <v>487</v>
      </c>
      <c r="L2" s="25" t="s">
        <v>488</v>
      </c>
      <c r="M2" s="172" t="s">
        <v>489</v>
      </c>
      <c r="N2" s="25" t="s">
        <v>370</v>
      </c>
      <c r="O2" s="25" t="s">
        <v>371</v>
      </c>
      <c r="P2" s="25" t="s">
        <v>372</v>
      </c>
    </row>
    <row r="3" spans="1:16" s="39" customFormat="1" ht="43.2">
      <c r="A3" s="89" t="s">
        <v>817</v>
      </c>
      <c r="B3" s="89" t="s">
        <v>818</v>
      </c>
      <c r="C3" s="89" t="s">
        <v>819</v>
      </c>
      <c r="D3" s="41" t="s">
        <v>508</v>
      </c>
      <c r="E3" s="89" t="s">
        <v>40</v>
      </c>
      <c r="F3" s="39" t="s">
        <v>92</v>
      </c>
      <c r="G3" s="39" t="s">
        <v>159</v>
      </c>
      <c r="H3" s="39" t="s">
        <v>172</v>
      </c>
      <c r="I3" s="39" t="s">
        <v>506</v>
      </c>
      <c r="J3" s="39" t="s">
        <v>502</v>
      </c>
      <c r="K3" s="39" t="s">
        <v>1453</v>
      </c>
      <c r="L3" s="39" t="s">
        <v>504</v>
      </c>
      <c r="M3" s="41" t="s">
        <v>1452</v>
      </c>
      <c r="N3" s="39" t="s">
        <v>220</v>
      </c>
      <c r="O3" s="39" t="s">
        <v>225</v>
      </c>
      <c r="P3" s="39" t="s">
        <v>382</v>
      </c>
    </row>
    <row r="4" spans="1:16">
      <c r="A4" s="218">
        <v>1</v>
      </c>
      <c r="B4" s="219">
        <v>45474</v>
      </c>
      <c r="C4" s="135" t="s">
        <v>821</v>
      </c>
      <c r="D4" s="315" t="s">
        <v>515</v>
      </c>
      <c r="E4" s="218" t="s">
        <v>937</v>
      </c>
      <c r="F4" s="104">
        <v>4111</v>
      </c>
      <c r="G4" s="105" t="s">
        <v>934</v>
      </c>
      <c r="H4" s="105">
        <v>0</v>
      </c>
      <c r="I4" s="104" t="s">
        <v>525</v>
      </c>
      <c r="J4" s="103">
        <v>1606.56</v>
      </c>
      <c r="K4" s="220" t="s">
        <v>513</v>
      </c>
      <c r="L4" s="224">
        <v>1606.56</v>
      </c>
      <c r="M4" s="221">
        <v>1</v>
      </c>
      <c r="N4" s="104" t="s">
        <v>426</v>
      </c>
      <c r="O4" s="104" t="s">
        <v>249</v>
      </c>
      <c r="P4" s="104">
        <v>0</v>
      </c>
    </row>
    <row r="5" spans="1:16">
      <c r="A5" s="83"/>
      <c r="B5" s="91"/>
      <c r="C5" s="92"/>
      <c r="D5" s="316"/>
      <c r="G5" s="24"/>
      <c r="H5" s="24"/>
      <c r="J5" s="12"/>
      <c r="L5" s="12"/>
      <c r="M5" s="200"/>
    </row>
    <row r="6" spans="1:16">
      <c r="A6" s="218">
        <v>56</v>
      </c>
      <c r="B6" s="219">
        <v>45475</v>
      </c>
      <c r="C6" s="135" t="s">
        <v>821</v>
      </c>
      <c r="D6" s="315" t="s">
        <v>515</v>
      </c>
      <c r="E6" s="218" t="s">
        <v>941</v>
      </c>
      <c r="F6" s="104">
        <v>401</v>
      </c>
      <c r="G6" s="105">
        <v>0</v>
      </c>
      <c r="H6" s="105" t="s">
        <v>462</v>
      </c>
      <c r="I6" s="104" t="s">
        <v>514</v>
      </c>
      <c r="J6" s="103">
        <f>Table25[[#This Row],[CurrencyAmount]]*Table25[[#This Row],[Exchange Rate]]</f>
        <v>51975.610400000005</v>
      </c>
      <c r="K6" s="220" t="s">
        <v>523</v>
      </c>
      <c r="L6" s="103">
        <v>10444</v>
      </c>
      <c r="M6" s="221">
        <v>4.9766000000000004</v>
      </c>
      <c r="N6" s="104" t="s">
        <v>214</v>
      </c>
      <c r="O6" s="104" t="s">
        <v>251</v>
      </c>
      <c r="P6" s="104">
        <v>0</v>
      </c>
    </row>
    <row r="7" spans="1:16" s="83" customFormat="1">
      <c r="A7" s="218">
        <v>56</v>
      </c>
      <c r="B7" s="219">
        <v>45475</v>
      </c>
      <c r="C7" s="135" t="s">
        <v>821</v>
      </c>
      <c r="D7" s="315">
        <v>42</v>
      </c>
      <c r="E7" s="218" t="s">
        <v>938</v>
      </c>
      <c r="F7" s="218">
        <v>627</v>
      </c>
      <c r="G7" s="135" t="s">
        <v>336</v>
      </c>
      <c r="H7" s="135" t="s">
        <v>336</v>
      </c>
      <c r="I7" s="218" t="s">
        <v>514</v>
      </c>
      <c r="J7" s="222">
        <f>Table25[[#This Row],[CurrencyAmount]]*Table25[[#This Row],[Exchange Rate]]</f>
        <v>24.883000000000003</v>
      </c>
      <c r="K7" s="223" t="s">
        <v>523</v>
      </c>
      <c r="L7" s="222">
        <v>5</v>
      </c>
      <c r="M7" s="221">
        <v>4.9766000000000004</v>
      </c>
      <c r="N7" s="104" t="s">
        <v>426</v>
      </c>
      <c r="O7" s="104" t="s">
        <v>249</v>
      </c>
      <c r="P7" s="104">
        <v>0</v>
      </c>
    </row>
    <row r="8" spans="1:16" s="83" customFormat="1">
      <c r="B8" s="91"/>
      <c r="C8" s="92"/>
      <c r="D8" s="316"/>
      <c r="G8" s="92"/>
      <c r="H8" s="92"/>
      <c r="J8" s="173"/>
      <c r="K8" s="201"/>
      <c r="L8" s="12"/>
      <c r="M8" s="200"/>
      <c r="N8"/>
      <c r="O8"/>
      <c r="P8"/>
    </row>
    <row r="9" spans="1:16">
      <c r="A9" s="218">
        <v>104</v>
      </c>
      <c r="B9" s="219">
        <v>45477</v>
      </c>
      <c r="C9" s="135" t="s">
        <v>45</v>
      </c>
      <c r="D9" s="315" t="s">
        <v>22</v>
      </c>
      <c r="E9" s="218" t="s">
        <v>939</v>
      </c>
      <c r="F9" s="104">
        <v>401</v>
      </c>
      <c r="G9" s="105">
        <v>0</v>
      </c>
      <c r="H9" s="105" t="s">
        <v>936</v>
      </c>
      <c r="I9" s="104" t="s">
        <v>514</v>
      </c>
      <c r="J9" s="103">
        <v>9.5</v>
      </c>
      <c r="K9" s="220" t="s">
        <v>513</v>
      </c>
      <c r="L9" s="103">
        <v>9.5</v>
      </c>
      <c r="M9" s="221">
        <v>1</v>
      </c>
      <c r="N9" s="104" t="s">
        <v>426</v>
      </c>
      <c r="O9" s="104" t="s">
        <v>249</v>
      </c>
      <c r="P9" s="104">
        <v>0</v>
      </c>
    </row>
    <row r="10" spans="1:16">
      <c r="A10" s="218">
        <v>104</v>
      </c>
      <c r="B10" s="219">
        <v>45477</v>
      </c>
      <c r="C10" s="135" t="s">
        <v>45</v>
      </c>
      <c r="D10" s="315">
        <v>10</v>
      </c>
      <c r="E10" s="218" t="s">
        <v>940</v>
      </c>
      <c r="F10" s="104">
        <v>542</v>
      </c>
      <c r="G10" s="135" t="s">
        <v>336</v>
      </c>
      <c r="H10" s="135" t="s">
        <v>336</v>
      </c>
      <c r="I10" s="104" t="s">
        <v>514</v>
      </c>
      <c r="J10" s="103">
        <v>100</v>
      </c>
      <c r="K10" s="220" t="s">
        <v>513</v>
      </c>
      <c r="L10" s="103">
        <v>100</v>
      </c>
      <c r="M10" s="221">
        <v>1</v>
      </c>
      <c r="N10" s="104" t="s">
        <v>426</v>
      </c>
      <c r="O10" s="104" t="s">
        <v>249</v>
      </c>
      <c r="P10" s="104">
        <v>0</v>
      </c>
    </row>
    <row r="11" spans="1:16">
      <c r="A11" s="83"/>
      <c r="B11" s="91"/>
      <c r="C11" s="92"/>
      <c r="D11" s="316"/>
      <c r="G11" s="92"/>
      <c r="H11" s="92"/>
      <c r="J11" s="12"/>
      <c r="L11" s="12"/>
      <c r="M11" s="200"/>
    </row>
    <row r="12" spans="1:16">
      <c r="A12" s="218">
        <v>201</v>
      </c>
      <c r="B12" s="219">
        <v>45478</v>
      </c>
      <c r="C12" s="135" t="s">
        <v>45</v>
      </c>
      <c r="D12" s="315" t="s">
        <v>22</v>
      </c>
      <c r="E12" s="218" t="s">
        <v>914</v>
      </c>
      <c r="F12" s="104">
        <v>401</v>
      </c>
      <c r="G12" s="105">
        <v>0</v>
      </c>
      <c r="H12" s="105" t="s">
        <v>935</v>
      </c>
      <c r="I12" s="104" t="s">
        <v>514</v>
      </c>
      <c r="J12" s="103">
        <v>95.049800000000005</v>
      </c>
      <c r="K12" s="220" t="s">
        <v>513</v>
      </c>
      <c r="L12" s="103">
        <v>95.05</v>
      </c>
      <c r="M12" s="221">
        <v>1</v>
      </c>
      <c r="N12" s="104" t="s">
        <v>426</v>
      </c>
      <c r="O12" s="104" t="s">
        <v>249</v>
      </c>
      <c r="P12" s="104">
        <v>0</v>
      </c>
    </row>
    <row r="13" spans="1:16">
      <c r="A13" s="83"/>
      <c r="B13" s="91"/>
      <c r="C13" s="92"/>
      <c r="D13" s="316"/>
      <c r="G13" s="24"/>
      <c r="H13" s="24"/>
      <c r="J13" s="12"/>
      <c r="L13" s="12"/>
      <c r="M13" s="200"/>
    </row>
    <row r="14" spans="1:16">
      <c r="A14" s="218">
        <v>205</v>
      </c>
      <c r="B14" s="219">
        <v>45478</v>
      </c>
      <c r="C14" s="135" t="s">
        <v>45</v>
      </c>
      <c r="D14" s="315">
        <v>10</v>
      </c>
      <c r="E14" s="218" t="s">
        <v>943</v>
      </c>
      <c r="F14" s="104">
        <v>542</v>
      </c>
      <c r="G14" s="135" t="s">
        <v>336</v>
      </c>
      <c r="H14" s="135" t="s">
        <v>336</v>
      </c>
      <c r="I14" s="104" t="s">
        <v>525</v>
      </c>
      <c r="J14" s="103">
        <f>J10-J12</f>
        <v>4.9501999999999953</v>
      </c>
      <c r="K14" s="220" t="s">
        <v>513</v>
      </c>
      <c r="L14" s="103">
        <v>4.95</v>
      </c>
      <c r="M14" s="221">
        <v>1</v>
      </c>
      <c r="N14" s="104" t="s">
        <v>426</v>
      </c>
      <c r="O14" s="104" t="s">
        <v>249</v>
      </c>
      <c r="P14" s="104">
        <v>0</v>
      </c>
    </row>
    <row r="15" spans="1:16">
      <c r="A15" s="83"/>
      <c r="B15" s="91"/>
      <c r="C15" s="92"/>
      <c r="D15" s="316"/>
      <c r="G15" s="24"/>
      <c r="H15" s="24"/>
      <c r="J15" s="12"/>
      <c r="L15" s="12"/>
      <c r="M15" s="200"/>
    </row>
    <row r="16" spans="1:16">
      <c r="A16" s="207">
        <v>206</v>
      </c>
      <c r="B16" s="208">
        <v>45498</v>
      </c>
      <c r="C16" s="209" t="s">
        <v>45</v>
      </c>
      <c r="D16" s="317" t="s">
        <v>515</v>
      </c>
      <c r="E16" s="210" t="s">
        <v>1447</v>
      </c>
      <c r="F16" s="211">
        <v>4423</v>
      </c>
      <c r="G16" s="209" t="s">
        <v>336</v>
      </c>
      <c r="H16" s="209" t="s">
        <v>336</v>
      </c>
      <c r="I16" s="209" t="s">
        <v>514</v>
      </c>
      <c r="J16" s="212">
        <v>25000</v>
      </c>
      <c r="K16" s="213" t="s">
        <v>513</v>
      </c>
      <c r="L16" s="212">
        <v>25000</v>
      </c>
      <c r="M16" s="214">
        <v>1</v>
      </c>
      <c r="N16" s="215">
        <v>301</v>
      </c>
      <c r="O16" s="216" t="s">
        <v>249</v>
      </c>
      <c r="P16" s="216">
        <v>0</v>
      </c>
    </row>
    <row r="17" spans="1:16">
      <c r="D17" s="8"/>
    </row>
    <row r="18" spans="1:16">
      <c r="A18" s="207">
        <v>207</v>
      </c>
      <c r="B18" s="208">
        <v>45498</v>
      </c>
      <c r="C18" s="209" t="s">
        <v>45</v>
      </c>
      <c r="D18" s="317" t="s">
        <v>515</v>
      </c>
      <c r="E18" s="210" t="s">
        <v>1451</v>
      </c>
      <c r="F18" s="211">
        <v>446</v>
      </c>
      <c r="G18" s="209" t="s">
        <v>336</v>
      </c>
      <c r="H18" s="209" t="s">
        <v>336</v>
      </c>
      <c r="I18" s="209" t="s">
        <v>514</v>
      </c>
      <c r="J18" s="212">
        <v>25000</v>
      </c>
      <c r="K18" s="213" t="s">
        <v>513</v>
      </c>
      <c r="L18" s="212">
        <v>25000</v>
      </c>
      <c r="M18" s="214">
        <v>1</v>
      </c>
      <c r="N18" s="216" t="s">
        <v>426</v>
      </c>
      <c r="O18" s="216" t="s">
        <v>249</v>
      </c>
      <c r="P18" s="216">
        <v>0</v>
      </c>
    </row>
    <row r="19" spans="1:16">
      <c r="D19" s="8"/>
      <c r="F19" s="198"/>
    </row>
    <row r="20" spans="1:16">
      <c r="A20" s="207">
        <v>208</v>
      </c>
      <c r="B20" s="208">
        <v>45498</v>
      </c>
      <c r="C20" s="209" t="s">
        <v>45</v>
      </c>
      <c r="D20" s="317" t="s">
        <v>515</v>
      </c>
      <c r="E20" s="210" t="s">
        <v>1448</v>
      </c>
      <c r="F20" s="211">
        <v>4423</v>
      </c>
      <c r="G20" s="209" t="s">
        <v>336</v>
      </c>
      <c r="H20" s="209" t="s">
        <v>336</v>
      </c>
      <c r="I20" s="209" t="s">
        <v>514</v>
      </c>
      <c r="J20" s="212">
        <v>25000</v>
      </c>
      <c r="K20" s="213" t="s">
        <v>513</v>
      </c>
      <c r="L20" s="212">
        <v>25000</v>
      </c>
      <c r="M20" s="214">
        <v>1</v>
      </c>
      <c r="N20" s="215">
        <v>302</v>
      </c>
      <c r="O20" s="216" t="s">
        <v>249</v>
      </c>
      <c r="P20" s="216">
        <v>0</v>
      </c>
    </row>
    <row r="21" spans="1:16">
      <c r="D21" s="8"/>
      <c r="F21" s="198"/>
    </row>
    <row r="22" spans="1:16">
      <c r="A22" s="207">
        <v>209</v>
      </c>
      <c r="B22" s="208">
        <v>45498</v>
      </c>
      <c r="C22" s="209" t="s">
        <v>45</v>
      </c>
      <c r="D22" s="317" t="s">
        <v>515</v>
      </c>
      <c r="E22" s="210" t="s">
        <v>1449</v>
      </c>
      <c r="F22" s="211">
        <v>446</v>
      </c>
      <c r="G22" s="209" t="s">
        <v>336</v>
      </c>
      <c r="H22" s="209" t="s">
        <v>336</v>
      </c>
      <c r="I22" s="209" t="s">
        <v>514</v>
      </c>
      <c r="J22" s="212">
        <v>25000</v>
      </c>
      <c r="K22" s="213" t="s">
        <v>513</v>
      </c>
      <c r="L22" s="212">
        <v>25000</v>
      </c>
      <c r="M22" s="214">
        <v>1</v>
      </c>
      <c r="N22" s="215">
        <v>628</v>
      </c>
      <c r="O22" s="217">
        <v>628010</v>
      </c>
      <c r="P22" s="216">
        <v>0</v>
      </c>
    </row>
    <row r="23" spans="1:16">
      <c r="B23"/>
      <c r="C23"/>
      <c r="D23" s="8"/>
      <c r="E23"/>
      <c r="F23" s="198"/>
    </row>
    <row r="24" spans="1:16">
      <c r="A24" s="207">
        <v>210</v>
      </c>
      <c r="B24" s="208">
        <v>45498</v>
      </c>
      <c r="C24" s="209" t="s">
        <v>45</v>
      </c>
      <c r="D24" s="317" t="s">
        <v>515</v>
      </c>
      <c r="E24" s="210" t="s">
        <v>1450</v>
      </c>
      <c r="F24" s="211">
        <v>4411</v>
      </c>
      <c r="G24" s="209" t="s">
        <v>336</v>
      </c>
      <c r="H24" s="209" t="s">
        <v>336</v>
      </c>
      <c r="I24" s="209" t="s">
        <v>514</v>
      </c>
      <c r="J24" s="212">
        <v>25000</v>
      </c>
      <c r="K24" s="213" t="s">
        <v>513</v>
      </c>
      <c r="L24" s="212">
        <v>25000</v>
      </c>
      <c r="M24" s="214">
        <v>1</v>
      </c>
      <c r="N24" s="318">
        <v>103</v>
      </c>
      <c r="O24" s="216" t="s">
        <v>249</v>
      </c>
      <c r="P24" s="216">
        <v>0</v>
      </c>
    </row>
    <row r="25" spans="1:16">
      <c r="B25"/>
      <c r="C25"/>
      <c r="D25" s="8"/>
      <c r="E25"/>
      <c r="F25" s="198"/>
    </row>
    <row r="26" spans="1:16">
      <c r="A26" s="207">
        <v>211</v>
      </c>
      <c r="B26" s="208">
        <v>45498</v>
      </c>
      <c r="C26" s="209" t="s">
        <v>45</v>
      </c>
      <c r="D26" s="317" t="s">
        <v>515</v>
      </c>
      <c r="E26" s="210" t="s">
        <v>209</v>
      </c>
      <c r="F26" s="211">
        <v>444</v>
      </c>
      <c r="G26" s="209" t="s">
        <v>336</v>
      </c>
      <c r="H26" s="209" t="s">
        <v>336</v>
      </c>
      <c r="I26" s="209" t="s">
        <v>514</v>
      </c>
      <c r="J26" s="212">
        <v>25000</v>
      </c>
      <c r="K26" s="213" t="s">
        <v>513</v>
      </c>
      <c r="L26" s="212">
        <v>25000</v>
      </c>
      <c r="M26" s="214">
        <v>1</v>
      </c>
      <c r="N26" s="318">
        <v>602</v>
      </c>
      <c r="O26" s="216" t="s">
        <v>249</v>
      </c>
      <c r="P26" s="216">
        <v>0</v>
      </c>
    </row>
    <row r="28" spans="1:16">
      <c r="B28" s="83" t="s">
        <v>1767</v>
      </c>
    </row>
    <row r="29" spans="1:16">
      <c r="B29" s="83" t="s">
        <v>1756</v>
      </c>
    </row>
    <row r="30" spans="1:16">
      <c r="B30" s="83" t="s">
        <v>1757</v>
      </c>
    </row>
    <row r="31" spans="1:16">
      <c r="B31" s="83" t="s">
        <v>1758</v>
      </c>
    </row>
    <row r="32" spans="1:16">
      <c r="B32" s="83" t="s">
        <v>1759</v>
      </c>
    </row>
    <row r="33" spans="2:2">
      <c r="B33" s="83" t="s">
        <v>1760</v>
      </c>
    </row>
    <row r="35" spans="2:2">
      <c r="B35" s="83" t="s">
        <v>1768</v>
      </c>
    </row>
    <row r="36" spans="2:2">
      <c r="B36" s="83" t="s">
        <v>1761</v>
      </c>
    </row>
    <row r="37" spans="2:2">
      <c r="B37" s="83" t="s">
        <v>1762</v>
      </c>
    </row>
    <row r="38" spans="2:2">
      <c r="B38" s="83" t="s">
        <v>1763</v>
      </c>
    </row>
    <row r="39" spans="2:2">
      <c r="B39" s="83" t="s">
        <v>1764</v>
      </c>
    </row>
    <row r="40" spans="2:2">
      <c r="B40" s="83" t="s">
        <v>1765</v>
      </c>
    </row>
    <row r="41" spans="2:2">
      <c r="B41" s="83" t="s">
        <v>1766</v>
      </c>
    </row>
    <row r="43" spans="2:2">
      <c r="B43" s="83" t="s">
        <v>1769</v>
      </c>
    </row>
  </sheetData>
  <phoneticPr fontId="2" type="noConversion"/>
  <hyperlinks>
    <hyperlink ref="A1" location="'D406'!A1" display="D406" xr:uid="{FCED54F2-2FC2-49C2-80B0-583FF3AF3E81}"/>
  </hyperlinks>
  <pageMargins left="0.7" right="0.7" top="0.75" bottom="0.75" header="0.3" footer="0.3"/>
  <pageSetup paperSize="9" orientation="portrait" r:id="rId1"/>
  <legacyDrawing r:id="rId2"/>
  <tableParts count="1">
    <tablePart r:id="rId3"/>
  </tablePar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96156-434F-45D7-9237-39E8044CB58E}">
  <dimension ref="A1:P30"/>
  <sheetViews>
    <sheetView zoomScale="115" zoomScaleNormal="115" workbookViewId="0">
      <pane ySplit="3" topLeftCell="A4" activePane="bottomLeft" state="frozen"/>
      <selection pane="bottomLeft"/>
    </sheetView>
  </sheetViews>
  <sheetFormatPr defaultRowHeight="14.4"/>
  <cols>
    <col min="1" max="1" width="11" customWidth="1"/>
    <col min="2" max="2" width="13.109375" customWidth="1"/>
    <col min="3" max="3" width="6.21875" customWidth="1"/>
    <col min="4" max="4" width="11" customWidth="1"/>
    <col min="5" max="5" width="13.88671875" style="9" customWidth="1"/>
    <col min="6" max="6" width="11" style="9" customWidth="1"/>
    <col min="7" max="8" width="11" customWidth="1"/>
    <col min="9" max="9" width="11.44140625" style="9" customWidth="1"/>
    <col min="10" max="10" width="11" customWidth="1"/>
    <col min="11" max="12" width="12" customWidth="1"/>
    <col min="13" max="13" width="13.5546875" customWidth="1"/>
    <col min="14" max="14" width="12" customWidth="1"/>
    <col min="15" max="15" width="7.21875" customWidth="1"/>
    <col min="16" max="16" width="12.5546875" style="9" customWidth="1"/>
    <col min="17" max="17" width="8.5546875" customWidth="1"/>
  </cols>
  <sheetData>
    <row r="1" spans="1:16">
      <c r="A1" s="95" t="s">
        <v>824</v>
      </c>
    </row>
    <row r="2" spans="1:16">
      <c r="A2" s="25" t="s">
        <v>432</v>
      </c>
      <c r="B2" s="25" t="s">
        <v>433</v>
      </c>
      <c r="C2" s="25" t="s">
        <v>434</v>
      </c>
      <c r="D2" s="25" t="s">
        <v>804</v>
      </c>
      <c r="E2" s="26" t="s">
        <v>435</v>
      </c>
      <c r="F2" s="26" t="s">
        <v>436</v>
      </c>
      <c r="G2" s="25" t="s">
        <v>437</v>
      </c>
      <c r="H2" s="25" t="s">
        <v>438</v>
      </c>
      <c r="I2" s="26" t="s">
        <v>439</v>
      </c>
      <c r="J2" s="25" t="s">
        <v>440</v>
      </c>
      <c r="K2" s="25" t="s">
        <v>441</v>
      </c>
      <c r="L2" s="25" t="s">
        <v>442</v>
      </c>
      <c r="M2" s="25" t="s">
        <v>443</v>
      </c>
      <c r="N2" s="25" t="s">
        <v>444</v>
      </c>
      <c r="O2" s="25" t="s">
        <v>445</v>
      </c>
      <c r="P2" s="26" t="s">
        <v>446</v>
      </c>
    </row>
    <row r="3" spans="1:16" s="39" customFormat="1" ht="86.4">
      <c r="A3" s="39" t="s">
        <v>447</v>
      </c>
      <c r="B3" s="39" t="s">
        <v>448</v>
      </c>
      <c r="C3" s="39" t="s">
        <v>449</v>
      </c>
      <c r="D3" s="39" t="s">
        <v>803</v>
      </c>
      <c r="E3" s="40" t="s">
        <v>450</v>
      </c>
      <c r="F3" s="40" t="s">
        <v>451</v>
      </c>
      <c r="G3" s="39" t="s">
        <v>452</v>
      </c>
      <c r="H3" s="39" t="s">
        <v>92</v>
      </c>
      <c r="I3" s="40" t="s">
        <v>374</v>
      </c>
      <c r="J3" s="39" t="s">
        <v>159</v>
      </c>
      <c r="K3" s="39" t="s">
        <v>172</v>
      </c>
      <c r="L3" s="39" t="s">
        <v>453</v>
      </c>
      <c r="M3" s="39" t="s">
        <v>454</v>
      </c>
      <c r="N3" s="39" t="s">
        <v>262</v>
      </c>
      <c r="O3" s="39" t="s">
        <v>455</v>
      </c>
      <c r="P3" s="40" t="s">
        <v>456</v>
      </c>
    </row>
    <row r="4" spans="1:16" s="1" customFormat="1">
      <c r="A4" s="1" t="s">
        <v>789</v>
      </c>
      <c r="E4" s="23"/>
      <c r="F4" s="23"/>
      <c r="I4" s="23"/>
      <c r="P4" s="23"/>
    </row>
    <row r="5" spans="1:16">
      <c r="A5">
        <v>7162</v>
      </c>
      <c r="B5" s="13">
        <v>45474</v>
      </c>
      <c r="C5" t="s">
        <v>25</v>
      </c>
      <c r="D5" t="s">
        <v>805</v>
      </c>
      <c r="E5" s="9" t="s">
        <v>457</v>
      </c>
      <c r="F5" s="9" t="s">
        <v>458</v>
      </c>
      <c r="G5">
        <v>1</v>
      </c>
      <c r="H5" t="s">
        <v>459</v>
      </c>
      <c r="I5" s="9">
        <v>98248</v>
      </c>
      <c r="J5" t="s">
        <v>460</v>
      </c>
      <c r="K5">
        <v>0</v>
      </c>
      <c r="L5" t="s">
        <v>304</v>
      </c>
      <c r="M5" s="21">
        <v>18040</v>
      </c>
      <c r="N5" t="s">
        <v>55</v>
      </c>
      <c r="O5" t="s">
        <v>461</v>
      </c>
      <c r="P5" s="9">
        <v>65000</v>
      </c>
    </row>
    <row r="6" spans="1:16">
      <c r="A6">
        <v>7196</v>
      </c>
      <c r="B6" s="13">
        <v>45481</v>
      </c>
      <c r="C6" t="s">
        <v>25</v>
      </c>
      <c r="D6" t="s">
        <v>805</v>
      </c>
      <c r="E6" s="9" t="s">
        <v>457</v>
      </c>
      <c r="F6" s="9" t="s">
        <v>458</v>
      </c>
      <c r="G6">
        <v>1</v>
      </c>
      <c r="H6" t="s">
        <v>459</v>
      </c>
      <c r="I6" s="9">
        <v>98287</v>
      </c>
      <c r="J6" t="s">
        <v>460</v>
      </c>
      <c r="K6">
        <v>0</v>
      </c>
      <c r="L6" t="s">
        <v>304</v>
      </c>
      <c r="M6" s="21">
        <v>1000000</v>
      </c>
      <c r="N6" t="s">
        <v>55</v>
      </c>
      <c r="O6" t="s">
        <v>461</v>
      </c>
      <c r="P6" s="9">
        <v>25000</v>
      </c>
    </row>
    <row r="7" spans="1:16">
      <c r="A7">
        <v>7225</v>
      </c>
      <c r="B7" s="13">
        <v>45482</v>
      </c>
      <c r="C7" t="s">
        <v>25</v>
      </c>
      <c r="D7" t="s">
        <v>805</v>
      </c>
      <c r="E7" s="9" t="s">
        <v>457</v>
      </c>
      <c r="F7" s="9" t="s">
        <v>458</v>
      </c>
      <c r="G7">
        <v>1</v>
      </c>
      <c r="H7" t="s">
        <v>459</v>
      </c>
      <c r="I7" s="9">
        <v>100944</v>
      </c>
      <c r="J7" t="s">
        <v>462</v>
      </c>
      <c r="K7">
        <v>0</v>
      </c>
      <c r="L7" t="s">
        <v>304</v>
      </c>
      <c r="M7" s="21">
        <v>22000</v>
      </c>
      <c r="N7" t="s">
        <v>55</v>
      </c>
      <c r="O7" t="s">
        <v>461</v>
      </c>
      <c r="P7" s="9">
        <v>35000</v>
      </c>
    </row>
    <row r="8" spans="1:16">
      <c r="A8">
        <v>7327</v>
      </c>
      <c r="B8" s="13">
        <v>45478</v>
      </c>
      <c r="C8" t="s">
        <v>22</v>
      </c>
      <c r="D8" t="s">
        <v>806</v>
      </c>
      <c r="E8" s="9" t="s">
        <v>463</v>
      </c>
      <c r="F8" s="9" t="s">
        <v>464</v>
      </c>
      <c r="G8">
        <v>1</v>
      </c>
      <c r="H8" t="s">
        <v>465</v>
      </c>
      <c r="I8" s="9">
        <v>100945</v>
      </c>
      <c r="J8">
        <v>0</v>
      </c>
      <c r="K8" t="s">
        <v>460</v>
      </c>
      <c r="L8" t="s">
        <v>322</v>
      </c>
      <c r="M8" s="21">
        <v>1</v>
      </c>
      <c r="N8" t="s">
        <v>63</v>
      </c>
      <c r="O8" t="s">
        <v>461</v>
      </c>
      <c r="P8" s="9">
        <v>4584</v>
      </c>
    </row>
    <row r="9" spans="1:16">
      <c r="A9">
        <v>7327</v>
      </c>
      <c r="B9" s="13">
        <v>45478</v>
      </c>
      <c r="C9" t="s">
        <v>22</v>
      </c>
      <c r="D9" t="s">
        <v>806</v>
      </c>
      <c r="E9" s="9" t="s">
        <v>463</v>
      </c>
      <c r="F9" s="9" t="s">
        <v>464</v>
      </c>
      <c r="G9">
        <v>2</v>
      </c>
      <c r="H9" t="s">
        <v>465</v>
      </c>
      <c r="I9" s="9">
        <v>100945</v>
      </c>
      <c r="J9">
        <v>0</v>
      </c>
      <c r="K9" t="s">
        <v>460</v>
      </c>
      <c r="L9" t="s">
        <v>323</v>
      </c>
      <c r="M9" s="21">
        <v>1</v>
      </c>
      <c r="N9" t="s">
        <v>63</v>
      </c>
      <c r="O9" t="s">
        <v>461</v>
      </c>
      <c r="P9" s="9">
        <v>215</v>
      </c>
    </row>
    <row r="10" spans="1:16">
      <c r="A10">
        <v>7327</v>
      </c>
      <c r="B10" s="13">
        <v>45478</v>
      </c>
      <c r="C10" t="s">
        <v>22</v>
      </c>
      <c r="D10" t="s">
        <v>806</v>
      </c>
      <c r="E10" s="9" t="s">
        <v>463</v>
      </c>
      <c r="F10" s="9" t="s">
        <v>464</v>
      </c>
      <c r="G10">
        <v>3</v>
      </c>
      <c r="H10" t="s">
        <v>465</v>
      </c>
      <c r="I10" s="9">
        <v>100945</v>
      </c>
      <c r="J10">
        <v>0</v>
      </c>
      <c r="K10" t="s">
        <v>460</v>
      </c>
      <c r="L10" t="s">
        <v>320</v>
      </c>
      <c r="M10" s="21">
        <v>2</v>
      </c>
      <c r="N10" t="s">
        <v>63</v>
      </c>
      <c r="O10" t="s">
        <v>461</v>
      </c>
      <c r="P10" s="9">
        <v>12</v>
      </c>
    </row>
    <row r="11" spans="1:16">
      <c r="A11">
        <v>7327</v>
      </c>
      <c r="B11" s="13">
        <v>45478</v>
      </c>
      <c r="C11" t="s">
        <v>22</v>
      </c>
      <c r="D11" t="s">
        <v>806</v>
      </c>
      <c r="E11" s="9" t="s">
        <v>463</v>
      </c>
      <c r="F11" s="9" t="s">
        <v>464</v>
      </c>
      <c r="G11">
        <v>4</v>
      </c>
      <c r="H11" t="s">
        <v>465</v>
      </c>
      <c r="I11" s="9">
        <v>100945</v>
      </c>
      <c r="J11">
        <v>0</v>
      </c>
      <c r="K11" t="s">
        <v>460</v>
      </c>
      <c r="L11" t="s">
        <v>321</v>
      </c>
      <c r="M11" s="21">
        <v>1</v>
      </c>
      <c r="N11" t="s">
        <v>63</v>
      </c>
      <c r="O11" t="s">
        <v>461</v>
      </c>
      <c r="P11" s="9">
        <v>145</v>
      </c>
    </row>
    <row r="12" spans="1:16">
      <c r="A12">
        <v>7328</v>
      </c>
      <c r="B12" s="13">
        <v>45478</v>
      </c>
      <c r="C12" t="s">
        <v>27</v>
      </c>
      <c r="D12" t="s">
        <v>28</v>
      </c>
      <c r="E12" s="9" t="s">
        <v>431</v>
      </c>
      <c r="F12" s="9" t="s">
        <v>466</v>
      </c>
      <c r="G12">
        <v>2</v>
      </c>
      <c r="H12" t="s">
        <v>465</v>
      </c>
      <c r="I12" s="9">
        <v>101919</v>
      </c>
      <c r="J12" t="s">
        <v>336</v>
      </c>
      <c r="K12" t="s">
        <v>336</v>
      </c>
      <c r="L12" t="s">
        <v>323</v>
      </c>
      <c r="M12" s="21">
        <v>1</v>
      </c>
      <c r="N12" t="s">
        <v>63</v>
      </c>
      <c r="O12" t="s">
        <v>461</v>
      </c>
      <c r="P12" s="9">
        <v>652</v>
      </c>
    </row>
    <row r="13" spans="1:16">
      <c r="A13">
        <v>7638</v>
      </c>
      <c r="B13" s="13">
        <v>45503</v>
      </c>
      <c r="C13" t="s">
        <v>27</v>
      </c>
      <c r="D13" t="s">
        <v>28</v>
      </c>
      <c r="E13" s="9" t="s">
        <v>431</v>
      </c>
      <c r="F13" s="9" t="s">
        <v>466</v>
      </c>
      <c r="G13">
        <v>6</v>
      </c>
      <c r="H13" t="s">
        <v>385</v>
      </c>
      <c r="I13" s="9">
        <v>101951</v>
      </c>
      <c r="J13" t="s">
        <v>336</v>
      </c>
      <c r="K13" t="s">
        <v>336</v>
      </c>
      <c r="L13" t="s">
        <v>318</v>
      </c>
      <c r="M13" s="21">
        <v>80</v>
      </c>
      <c r="N13" t="s">
        <v>59</v>
      </c>
      <c r="O13" t="s">
        <v>461</v>
      </c>
      <c r="P13" s="9">
        <v>442</v>
      </c>
    </row>
    <row r="14" spans="1:16">
      <c r="A14">
        <v>7328</v>
      </c>
      <c r="B14" s="13">
        <v>45478</v>
      </c>
      <c r="C14" t="s">
        <v>27</v>
      </c>
      <c r="D14" t="s">
        <v>28</v>
      </c>
      <c r="E14" s="9" t="s">
        <v>431</v>
      </c>
      <c r="F14" s="9" t="s">
        <v>466</v>
      </c>
      <c r="G14">
        <v>3</v>
      </c>
      <c r="H14" t="s">
        <v>465</v>
      </c>
      <c r="I14" s="9">
        <v>101919</v>
      </c>
      <c r="J14" t="s">
        <v>336</v>
      </c>
      <c r="K14" t="s">
        <v>336</v>
      </c>
      <c r="L14" t="s">
        <v>320</v>
      </c>
      <c r="M14" s="21">
        <v>2</v>
      </c>
      <c r="N14" t="s">
        <v>63</v>
      </c>
      <c r="O14" t="s">
        <v>461</v>
      </c>
      <c r="P14" s="9">
        <v>112</v>
      </c>
    </row>
    <row r="15" spans="1:16">
      <c r="A15">
        <v>7828</v>
      </c>
      <c r="B15" s="13">
        <v>45482</v>
      </c>
      <c r="C15" t="s">
        <v>24</v>
      </c>
      <c r="D15" t="s">
        <v>807</v>
      </c>
      <c r="E15" s="9" t="s">
        <v>467</v>
      </c>
      <c r="F15" s="9" t="s">
        <v>468</v>
      </c>
      <c r="G15">
        <v>1</v>
      </c>
      <c r="H15" t="s">
        <v>459</v>
      </c>
      <c r="I15" s="9">
        <v>101914</v>
      </c>
      <c r="J15" t="s">
        <v>336</v>
      </c>
      <c r="K15" t="s">
        <v>336</v>
      </c>
      <c r="L15" t="s">
        <v>303</v>
      </c>
      <c r="M15" s="21">
        <v>800450</v>
      </c>
      <c r="N15" t="s">
        <v>55</v>
      </c>
      <c r="O15" t="s">
        <v>461</v>
      </c>
      <c r="P15" s="9">
        <v>960540</v>
      </c>
    </row>
    <row r="16" spans="1:16">
      <c r="A16">
        <v>7828</v>
      </c>
      <c r="B16" s="13">
        <v>45482</v>
      </c>
      <c r="C16" t="s">
        <v>24</v>
      </c>
      <c r="D16" t="s">
        <v>807</v>
      </c>
      <c r="E16" s="9" t="s">
        <v>467</v>
      </c>
      <c r="F16" s="9" t="s">
        <v>468</v>
      </c>
      <c r="G16">
        <v>2</v>
      </c>
      <c r="H16" t="s">
        <v>459</v>
      </c>
      <c r="I16" s="9">
        <v>101914</v>
      </c>
      <c r="J16" t="s">
        <v>336</v>
      </c>
      <c r="K16" t="s">
        <v>336</v>
      </c>
      <c r="L16" t="s">
        <v>304</v>
      </c>
      <c r="M16" s="21">
        <v>20154200</v>
      </c>
      <c r="N16" t="s">
        <v>55</v>
      </c>
      <c r="O16" t="s">
        <v>461</v>
      </c>
      <c r="P16" s="9">
        <v>11084810</v>
      </c>
    </row>
    <row r="17" spans="1:16">
      <c r="A17">
        <v>7828</v>
      </c>
      <c r="B17" s="13">
        <v>45482</v>
      </c>
      <c r="C17" t="s">
        <v>24</v>
      </c>
      <c r="D17" t="s">
        <v>807</v>
      </c>
      <c r="E17" s="9" t="s">
        <v>467</v>
      </c>
      <c r="F17" s="9" t="s">
        <v>468</v>
      </c>
      <c r="G17">
        <v>3</v>
      </c>
      <c r="H17" t="s">
        <v>459</v>
      </c>
      <c r="I17" s="9">
        <v>101914</v>
      </c>
      <c r="J17" t="s">
        <v>336</v>
      </c>
      <c r="K17" t="s">
        <v>336</v>
      </c>
      <c r="L17" t="s">
        <v>305</v>
      </c>
      <c r="M17" s="21">
        <v>1250000</v>
      </c>
      <c r="N17" t="s">
        <v>55</v>
      </c>
      <c r="O17" t="s">
        <v>461</v>
      </c>
      <c r="P17" s="9">
        <v>937500</v>
      </c>
    </row>
    <row r="18" spans="1:16">
      <c r="A18" s="1" t="s">
        <v>788</v>
      </c>
      <c r="B18" s="20"/>
      <c r="C18" s="1"/>
      <c r="D18" s="1"/>
      <c r="E18" s="23"/>
      <c r="F18" s="23"/>
      <c r="G18" s="1"/>
      <c r="H18" s="1"/>
      <c r="I18" s="23"/>
      <c r="J18" s="1"/>
      <c r="K18" s="1"/>
      <c r="L18" s="1"/>
      <c r="M18" s="22"/>
      <c r="N18" s="1"/>
      <c r="O18" s="1"/>
      <c r="P18" s="23"/>
    </row>
    <row r="19" spans="1:16">
      <c r="A19">
        <v>7162</v>
      </c>
      <c r="B19" s="13">
        <v>45474</v>
      </c>
      <c r="C19" t="s">
        <v>785</v>
      </c>
      <c r="D19" t="s">
        <v>808</v>
      </c>
      <c r="E19" s="9" t="s">
        <v>431</v>
      </c>
      <c r="F19" s="9" t="s">
        <v>466</v>
      </c>
      <c r="G19">
        <v>1</v>
      </c>
      <c r="H19" t="s">
        <v>681</v>
      </c>
      <c r="I19" s="9">
        <v>98248</v>
      </c>
      <c r="J19" t="s">
        <v>336</v>
      </c>
      <c r="K19" t="s">
        <v>336</v>
      </c>
      <c r="L19" t="s">
        <v>304</v>
      </c>
      <c r="M19" s="21">
        <v>54233</v>
      </c>
      <c r="N19" t="s">
        <v>55</v>
      </c>
      <c r="O19" t="s">
        <v>461</v>
      </c>
      <c r="P19" s="9">
        <v>65000</v>
      </c>
    </row>
    <row r="20" spans="1:16">
      <c r="A20">
        <v>7162</v>
      </c>
      <c r="B20" s="13">
        <v>45474</v>
      </c>
      <c r="C20" t="s">
        <v>785</v>
      </c>
      <c r="D20" t="s">
        <v>808</v>
      </c>
      <c r="E20" s="9" t="s">
        <v>431</v>
      </c>
      <c r="F20" s="9" t="s">
        <v>466</v>
      </c>
      <c r="G20">
        <v>2</v>
      </c>
      <c r="H20" t="s">
        <v>385</v>
      </c>
      <c r="I20" s="9">
        <v>98287</v>
      </c>
      <c r="J20" t="s">
        <v>336</v>
      </c>
      <c r="K20" t="s">
        <v>336</v>
      </c>
      <c r="L20" t="s">
        <v>304</v>
      </c>
      <c r="M20" s="21">
        <v>45</v>
      </c>
      <c r="N20" t="s">
        <v>55</v>
      </c>
      <c r="O20" t="s">
        <v>461</v>
      </c>
      <c r="P20" s="9">
        <v>25000</v>
      </c>
    </row>
    <row r="21" spans="1:16">
      <c r="A21">
        <v>7162</v>
      </c>
      <c r="B21" s="13">
        <v>45474</v>
      </c>
      <c r="C21" t="s">
        <v>785</v>
      </c>
      <c r="D21" t="s">
        <v>808</v>
      </c>
      <c r="E21" s="9" t="s">
        <v>431</v>
      </c>
      <c r="F21" s="9" t="s">
        <v>466</v>
      </c>
      <c r="G21">
        <v>3</v>
      </c>
      <c r="H21" t="s">
        <v>117</v>
      </c>
      <c r="I21" s="9">
        <v>100944</v>
      </c>
      <c r="J21" t="s">
        <v>336</v>
      </c>
      <c r="K21" t="s">
        <v>336</v>
      </c>
      <c r="L21" t="s">
        <v>304</v>
      </c>
      <c r="M21" s="21">
        <v>950</v>
      </c>
      <c r="N21" t="s">
        <v>55</v>
      </c>
      <c r="O21" t="s">
        <v>461</v>
      </c>
      <c r="P21" s="9">
        <v>35000</v>
      </c>
    </row>
    <row r="22" spans="1:16">
      <c r="A22">
        <v>7162</v>
      </c>
      <c r="B22" s="13">
        <v>45474</v>
      </c>
      <c r="C22" t="s">
        <v>785</v>
      </c>
      <c r="D22" t="s">
        <v>808</v>
      </c>
      <c r="E22" s="9" t="s">
        <v>431</v>
      </c>
      <c r="F22" s="9" t="s">
        <v>466</v>
      </c>
      <c r="G22">
        <v>4</v>
      </c>
      <c r="H22" t="s">
        <v>465</v>
      </c>
      <c r="I22" s="9">
        <v>100945</v>
      </c>
      <c r="J22" t="s">
        <v>336</v>
      </c>
      <c r="K22" t="s">
        <v>336</v>
      </c>
      <c r="L22" t="s">
        <v>322</v>
      </c>
      <c r="M22" s="21">
        <v>55</v>
      </c>
      <c r="N22" t="s">
        <v>63</v>
      </c>
      <c r="O22" t="s">
        <v>461</v>
      </c>
      <c r="P22" s="9">
        <v>4584</v>
      </c>
    </row>
    <row r="23" spans="1:16">
      <c r="A23">
        <v>7162</v>
      </c>
      <c r="B23" s="13">
        <v>45474</v>
      </c>
      <c r="C23" t="s">
        <v>785</v>
      </c>
      <c r="D23" t="s">
        <v>808</v>
      </c>
      <c r="E23" s="9" t="s">
        <v>431</v>
      </c>
      <c r="F23" s="9" t="s">
        <v>466</v>
      </c>
      <c r="G23">
        <v>5</v>
      </c>
      <c r="H23" t="s">
        <v>784</v>
      </c>
      <c r="I23" s="9">
        <v>100945</v>
      </c>
      <c r="J23" t="s">
        <v>336</v>
      </c>
      <c r="K23" t="s">
        <v>336</v>
      </c>
      <c r="L23" t="s">
        <v>323</v>
      </c>
      <c r="M23" s="21">
        <v>609</v>
      </c>
      <c r="N23" t="s">
        <v>63</v>
      </c>
      <c r="O23" t="s">
        <v>461</v>
      </c>
      <c r="P23" s="9">
        <v>215</v>
      </c>
    </row>
    <row r="24" spans="1:16">
      <c r="A24">
        <v>7162</v>
      </c>
      <c r="B24" s="13">
        <v>45474</v>
      </c>
      <c r="C24" t="s">
        <v>785</v>
      </c>
      <c r="D24" t="s">
        <v>808</v>
      </c>
      <c r="E24" s="9" t="s">
        <v>431</v>
      </c>
      <c r="F24" s="9" t="s">
        <v>466</v>
      </c>
      <c r="G24">
        <v>6</v>
      </c>
      <c r="H24" t="s">
        <v>459</v>
      </c>
      <c r="I24" s="9">
        <v>100945</v>
      </c>
      <c r="J24" t="s">
        <v>336</v>
      </c>
      <c r="K24" t="s">
        <v>336</v>
      </c>
      <c r="L24" t="s">
        <v>320</v>
      </c>
      <c r="M24" s="21">
        <v>40000</v>
      </c>
      <c r="N24" t="s">
        <v>63</v>
      </c>
      <c r="O24" t="s">
        <v>461</v>
      </c>
      <c r="P24" s="9">
        <v>12</v>
      </c>
    </row>
    <row r="25" spans="1:16">
      <c r="A25">
        <v>7888</v>
      </c>
      <c r="B25" s="13">
        <v>45504</v>
      </c>
      <c r="C25" t="s">
        <v>785</v>
      </c>
      <c r="D25" t="s">
        <v>808</v>
      </c>
      <c r="E25" s="9" t="s">
        <v>786</v>
      </c>
      <c r="F25" s="9" t="s">
        <v>787</v>
      </c>
      <c r="G25">
        <v>1</v>
      </c>
      <c r="H25" t="s">
        <v>681</v>
      </c>
      <c r="I25" s="9">
        <v>100945</v>
      </c>
      <c r="J25" t="s">
        <v>336</v>
      </c>
      <c r="K25" t="s">
        <v>336</v>
      </c>
      <c r="L25" t="s">
        <v>321</v>
      </c>
      <c r="M25" s="21">
        <v>4520</v>
      </c>
      <c r="N25" t="s">
        <v>63</v>
      </c>
      <c r="O25" t="s">
        <v>461</v>
      </c>
      <c r="P25" s="9">
        <v>145</v>
      </c>
    </row>
    <row r="26" spans="1:16">
      <c r="A26">
        <v>7888</v>
      </c>
      <c r="B26" s="13">
        <v>45504</v>
      </c>
      <c r="C26" t="s">
        <v>785</v>
      </c>
      <c r="D26" t="s">
        <v>808</v>
      </c>
      <c r="E26" s="9" t="s">
        <v>786</v>
      </c>
      <c r="F26" s="9" t="s">
        <v>787</v>
      </c>
      <c r="G26">
        <v>2</v>
      </c>
      <c r="H26" t="s">
        <v>385</v>
      </c>
      <c r="I26" s="9">
        <v>101919</v>
      </c>
      <c r="J26" t="s">
        <v>336</v>
      </c>
      <c r="K26" t="s">
        <v>336</v>
      </c>
      <c r="L26" t="s">
        <v>323</v>
      </c>
      <c r="M26" s="21">
        <v>48</v>
      </c>
      <c r="N26" t="s">
        <v>63</v>
      </c>
      <c r="O26" t="s">
        <v>461</v>
      </c>
      <c r="P26" s="9">
        <v>652</v>
      </c>
    </row>
    <row r="27" spans="1:16">
      <c r="A27">
        <v>7888</v>
      </c>
      <c r="B27" s="13">
        <v>45504</v>
      </c>
      <c r="C27" t="s">
        <v>785</v>
      </c>
      <c r="D27" t="s">
        <v>808</v>
      </c>
      <c r="E27" s="9" t="s">
        <v>786</v>
      </c>
      <c r="F27" s="9" t="s">
        <v>787</v>
      </c>
      <c r="G27">
        <v>3</v>
      </c>
      <c r="H27" t="s">
        <v>117</v>
      </c>
      <c r="I27" s="9">
        <v>101951</v>
      </c>
      <c r="J27" t="s">
        <v>336</v>
      </c>
      <c r="K27" t="s">
        <v>336</v>
      </c>
      <c r="L27" t="s">
        <v>318</v>
      </c>
      <c r="M27" s="21">
        <v>113</v>
      </c>
      <c r="N27" t="s">
        <v>59</v>
      </c>
      <c r="O27" t="s">
        <v>461</v>
      </c>
      <c r="P27" s="9">
        <v>442</v>
      </c>
    </row>
    <row r="28" spans="1:16">
      <c r="A28">
        <v>7888</v>
      </c>
      <c r="B28" s="13">
        <v>45504</v>
      </c>
      <c r="C28" t="s">
        <v>785</v>
      </c>
      <c r="D28" t="s">
        <v>808</v>
      </c>
      <c r="E28" s="9" t="s">
        <v>786</v>
      </c>
      <c r="F28" s="9" t="s">
        <v>787</v>
      </c>
      <c r="G28">
        <v>4</v>
      </c>
      <c r="H28" t="s">
        <v>465</v>
      </c>
      <c r="I28" s="9">
        <v>101919</v>
      </c>
      <c r="J28" t="s">
        <v>336</v>
      </c>
      <c r="K28" t="s">
        <v>336</v>
      </c>
      <c r="L28" t="s">
        <v>320</v>
      </c>
      <c r="M28" s="21">
        <v>418</v>
      </c>
      <c r="N28" t="s">
        <v>63</v>
      </c>
      <c r="O28" t="s">
        <v>461</v>
      </c>
      <c r="P28" s="9">
        <v>112</v>
      </c>
    </row>
    <row r="29" spans="1:16">
      <c r="A29">
        <v>7888</v>
      </c>
      <c r="B29" s="13">
        <v>45504</v>
      </c>
      <c r="C29" t="s">
        <v>785</v>
      </c>
      <c r="D29" t="s">
        <v>808</v>
      </c>
      <c r="E29" s="9" t="s">
        <v>786</v>
      </c>
      <c r="F29" s="9" t="s">
        <v>787</v>
      </c>
      <c r="G29">
        <v>5</v>
      </c>
      <c r="H29" t="s">
        <v>784</v>
      </c>
      <c r="I29" s="9">
        <v>101914</v>
      </c>
      <c r="J29" t="s">
        <v>336</v>
      </c>
      <c r="K29" t="s">
        <v>336</v>
      </c>
      <c r="L29" t="s">
        <v>303</v>
      </c>
      <c r="M29" s="21">
        <v>96</v>
      </c>
      <c r="N29" t="s">
        <v>55</v>
      </c>
      <c r="O29" t="s">
        <v>461</v>
      </c>
      <c r="P29" s="9">
        <v>960540</v>
      </c>
    </row>
    <row r="30" spans="1:16">
      <c r="A30">
        <v>7888</v>
      </c>
      <c r="B30" s="13">
        <v>45504</v>
      </c>
      <c r="C30" t="s">
        <v>785</v>
      </c>
      <c r="D30" t="s">
        <v>808</v>
      </c>
      <c r="E30" s="9" t="s">
        <v>786</v>
      </c>
      <c r="F30" s="9" t="s">
        <v>787</v>
      </c>
      <c r="G30">
        <v>6</v>
      </c>
      <c r="H30" t="s">
        <v>459</v>
      </c>
      <c r="I30" s="9">
        <v>101914</v>
      </c>
      <c r="J30" t="s">
        <v>336</v>
      </c>
      <c r="K30" t="s">
        <v>336</v>
      </c>
      <c r="L30" t="s">
        <v>304</v>
      </c>
      <c r="M30" s="21">
        <v>20154200</v>
      </c>
      <c r="N30" t="s">
        <v>55</v>
      </c>
      <c r="O30" t="s">
        <v>461</v>
      </c>
      <c r="P30" s="9">
        <v>11084810</v>
      </c>
    </row>
  </sheetData>
  <hyperlinks>
    <hyperlink ref="A1" location="'D406'!A1" display="D406" xr:uid="{1D56FB69-F8AE-4EFB-890C-4BE812C6F45C}"/>
  </hyperlinks>
  <pageMargins left="0.7" right="0.7" top="0.75" bottom="0.75" header="0.3" footer="0.3"/>
  <drawing r:id="rId1"/>
  <legacyDrawing r:id="rId2"/>
  <tableParts count="1">
    <tablePart r:id="rId3"/>
  </tablePar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A7DD5-CE8F-450C-8285-D29231F1EE1A}">
  <dimension ref="A1:O39"/>
  <sheetViews>
    <sheetView zoomScale="130" zoomScaleNormal="130" workbookViewId="0">
      <pane ySplit="3" topLeftCell="A4" activePane="bottomLeft" state="frozen"/>
      <selection activeCell="C1" sqref="C1"/>
      <selection pane="bottomLeft" activeCell="C1" sqref="C1"/>
    </sheetView>
  </sheetViews>
  <sheetFormatPr defaultRowHeight="14.4"/>
  <cols>
    <col min="1" max="1" width="10.5546875" customWidth="1"/>
    <col min="2" max="2" width="7.88671875" customWidth="1"/>
    <col min="3" max="3" width="8.109375" customWidth="1"/>
    <col min="4" max="4" width="21" customWidth="1"/>
    <col min="5" max="5" width="12.33203125" customWidth="1"/>
    <col min="6" max="9" width="11" customWidth="1"/>
    <col min="10" max="10" width="9.5546875" customWidth="1"/>
    <col min="11" max="11" width="7.77734375" customWidth="1"/>
    <col min="12" max="14" width="12" customWidth="1"/>
    <col min="15" max="15" width="13.88671875" customWidth="1"/>
  </cols>
  <sheetData>
    <row r="1" spans="1:15">
      <c r="C1" s="95" t="s">
        <v>824</v>
      </c>
    </row>
    <row r="2" spans="1:15">
      <c r="A2" s="25" t="s">
        <v>611</v>
      </c>
      <c r="B2" s="25" t="s">
        <v>612</v>
      </c>
      <c r="C2" s="25" t="s">
        <v>615</v>
      </c>
      <c r="D2" s="25" t="s">
        <v>616</v>
      </c>
      <c r="E2" s="25" t="s">
        <v>617</v>
      </c>
      <c r="F2" s="355" t="s">
        <v>619</v>
      </c>
      <c r="G2" s="355"/>
      <c r="H2" s="355"/>
      <c r="I2" s="355"/>
      <c r="J2" s="25" t="s">
        <v>618</v>
      </c>
      <c r="K2" s="25" t="s">
        <v>620</v>
      </c>
      <c r="L2" s="25" t="s">
        <v>623</v>
      </c>
      <c r="M2" s="25" t="s">
        <v>624</v>
      </c>
      <c r="N2" s="25" t="s">
        <v>625</v>
      </c>
    </row>
    <row r="3" spans="1:15" s="39" customFormat="1" ht="57.6">
      <c r="A3" s="39" t="s">
        <v>610</v>
      </c>
      <c r="B3" s="39" t="s">
        <v>556</v>
      </c>
      <c r="C3" s="39" t="s">
        <v>613</v>
      </c>
      <c r="D3" s="39" t="s">
        <v>40</v>
      </c>
      <c r="E3" s="39" t="s">
        <v>614</v>
      </c>
      <c r="F3" s="41" t="s">
        <v>605</v>
      </c>
      <c r="G3" s="41" t="s">
        <v>172</v>
      </c>
      <c r="H3" s="41" t="s">
        <v>156</v>
      </c>
      <c r="I3" s="41" t="s">
        <v>157</v>
      </c>
      <c r="J3" s="39" t="s">
        <v>374</v>
      </c>
      <c r="K3" s="39" t="s">
        <v>565</v>
      </c>
      <c r="L3" s="39" t="s">
        <v>621</v>
      </c>
      <c r="M3" s="39" t="s">
        <v>622</v>
      </c>
      <c r="N3" s="39" t="s">
        <v>626</v>
      </c>
    </row>
    <row r="4" spans="1:15" s="39" customFormat="1">
      <c r="D4" s="1" t="s">
        <v>1781</v>
      </c>
      <c r="F4" s="41"/>
      <c r="G4" s="41"/>
      <c r="H4" s="41"/>
      <c r="I4" s="41"/>
      <c r="L4" s="289"/>
      <c r="M4" s="289"/>
      <c r="N4" s="289"/>
      <c r="O4" s="362" t="s">
        <v>1787</v>
      </c>
    </row>
    <row r="5" spans="1:15" s="39" customFormat="1">
      <c r="A5" s="39">
        <v>3111</v>
      </c>
      <c r="B5" s="39">
        <v>12222</v>
      </c>
      <c r="C5" s="39">
        <v>10</v>
      </c>
      <c r="D5" s="39" t="s">
        <v>1780</v>
      </c>
      <c r="E5" s="286">
        <v>44743</v>
      </c>
      <c r="F5" s="283" t="s">
        <v>1777</v>
      </c>
      <c r="G5" s="290" t="s">
        <v>1778</v>
      </c>
      <c r="H5" s="283" t="s">
        <v>555</v>
      </c>
      <c r="I5" s="283" t="s">
        <v>162</v>
      </c>
      <c r="J5" s="39">
        <v>11112222</v>
      </c>
      <c r="L5" s="289">
        <v>10000</v>
      </c>
      <c r="M5" s="289">
        <v>10000</v>
      </c>
      <c r="N5" s="289">
        <v>10000</v>
      </c>
      <c r="O5" s="362"/>
    </row>
    <row r="6" spans="1:15" s="39" customFormat="1">
      <c r="F6" s="41"/>
      <c r="G6" s="41"/>
      <c r="H6" s="41"/>
      <c r="I6" s="41"/>
      <c r="L6" s="289"/>
      <c r="M6" s="289"/>
      <c r="N6" s="289"/>
      <c r="O6" s="362"/>
    </row>
    <row r="7" spans="1:15" s="39" customFormat="1">
      <c r="D7" s="1" t="s">
        <v>1774</v>
      </c>
      <c r="F7" s="41"/>
      <c r="G7" s="41"/>
      <c r="H7" s="41"/>
      <c r="I7" s="41"/>
      <c r="L7" s="289"/>
      <c r="M7" s="289"/>
      <c r="N7" s="289"/>
      <c r="O7" s="362"/>
    </row>
    <row r="8" spans="1:15" s="39" customFormat="1" ht="28.8">
      <c r="A8" s="39">
        <v>3115</v>
      </c>
      <c r="B8" s="39">
        <v>12345</v>
      </c>
      <c r="C8" s="39">
        <v>20</v>
      </c>
      <c r="D8" s="39" t="s">
        <v>26</v>
      </c>
      <c r="E8" s="286">
        <v>44581</v>
      </c>
      <c r="F8" s="283" t="s">
        <v>1773</v>
      </c>
      <c r="G8" s="290" t="s">
        <v>1779</v>
      </c>
      <c r="H8" s="283" t="s">
        <v>555</v>
      </c>
      <c r="I8" s="283" t="s">
        <v>162</v>
      </c>
      <c r="J8" s="39">
        <v>11119999</v>
      </c>
      <c r="K8" s="39" t="s">
        <v>608</v>
      </c>
      <c r="L8" s="289">
        <v>0</v>
      </c>
      <c r="M8" s="289">
        <v>-70500</v>
      </c>
      <c r="N8" s="289">
        <v>9500</v>
      </c>
      <c r="O8" s="362"/>
    </row>
    <row r="9" spans="1:15" s="39" customFormat="1">
      <c r="D9" s="1" t="s">
        <v>1785</v>
      </c>
      <c r="F9" s="41"/>
      <c r="G9" s="41"/>
      <c r="H9" s="41"/>
      <c r="I9" s="41"/>
      <c r="L9" s="289"/>
      <c r="M9" s="289"/>
      <c r="N9" s="289"/>
      <c r="O9" s="362"/>
    </row>
    <row r="10" spans="1:15" s="39" customFormat="1">
      <c r="A10" s="39">
        <v>3117</v>
      </c>
      <c r="B10" s="39">
        <v>15555</v>
      </c>
      <c r="C10" s="39">
        <v>70</v>
      </c>
      <c r="D10" s="39" t="s">
        <v>1784</v>
      </c>
      <c r="E10" s="286">
        <v>44926</v>
      </c>
      <c r="F10" s="41" t="s">
        <v>1773</v>
      </c>
      <c r="G10" s="41" t="s">
        <v>1779</v>
      </c>
      <c r="H10" s="41" t="s">
        <v>555</v>
      </c>
      <c r="I10" s="41" t="s">
        <v>162</v>
      </c>
      <c r="J10" s="39">
        <v>1118888</v>
      </c>
      <c r="L10" s="289">
        <v>0</v>
      </c>
      <c r="M10" s="289">
        <v>29500</v>
      </c>
      <c r="N10" s="289">
        <v>29500</v>
      </c>
      <c r="O10" s="362"/>
    </row>
    <row r="11" spans="1:15" s="39" customFormat="1">
      <c r="F11" s="41"/>
      <c r="G11" s="41"/>
      <c r="H11" s="41"/>
      <c r="I11" s="41"/>
      <c r="L11" s="289"/>
      <c r="M11" s="289"/>
      <c r="N11" s="289"/>
      <c r="O11" s="362"/>
    </row>
    <row r="12" spans="1:15" s="39" customFormat="1">
      <c r="F12" s="41"/>
      <c r="G12" s="41"/>
      <c r="H12" s="41"/>
      <c r="I12" s="41"/>
      <c r="L12" s="289"/>
      <c r="M12" s="289"/>
      <c r="N12" s="289"/>
    </row>
    <row r="13" spans="1:15" s="3" customFormat="1">
      <c r="D13" s="139" t="s">
        <v>885</v>
      </c>
      <c r="F13" s="140"/>
      <c r="G13" s="140"/>
      <c r="H13" s="140"/>
      <c r="I13" s="140"/>
      <c r="L13" s="143"/>
      <c r="M13" s="144"/>
      <c r="N13" s="144"/>
    </row>
    <row r="14" spans="1:15">
      <c r="A14" t="s">
        <v>627</v>
      </c>
      <c r="B14" t="s">
        <v>628</v>
      </c>
      <c r="C14" s="24" t="s">
        <v>22</v>
      </c>
      <c r="D14" t="s">
        <v>23</v>
      </c>
      <c r="E14" s="13">
        <v>45577</v>
      </c>
      <c r="F14" s="8" t="s">
        <v>552</v>
      </c>
      <c r="G14" s="8" t="s">
        <v>553</v>
      </c>
      <c r="H14" s="8" t="s">
        <v>183</v>
      </c>
      <c r="I14" s="8" t="s">
        <v>554</v>
      </c>
      <c r="J14" t="s">
        <v>627</v>
      </c>
      <c r="K14" t="s">
        <v>608</v>
      </c>
      <c r="L14" s="145">
        <v>960000</v>
      </c>
      <c r="M14" s="145">
        <v>960000</v>
      </c>
      <c r="N14" s="145">
        <v>960000</v>
      </c>
    </row>
    <row r="15" spans="1:15">
      <c r="C15" s="24"/>
      <c r="E15" s="13"/>
      <c r="F15" s="8"/>
      <c r="G15" s="8"/>
      <c r="H15" s="8"/>
      <c r="I15" s="8"/>
      <c r="L15" s="145"/>
      <c r="M15" s="145"/>
      <c r="N15" s="145"/>
    </row>
    <row r="16" spans="1:15" s="1" customFormat="1">
      <c r="C16" s="141"/>
      <c r="D16" s="1" t="s">
        <v>886</v>
      </c>
      <c r="E16" s="20"/>
      <c r="F16" s="142"/>
      <c r="G16" s="142"/>
      <c r="H16" s="142"/>
      <c r="I16" s="142"/>
      <c r="L16" s="146"/>
      <c r="M16" s="146"/>
      <c r="N16" s="146"/>
    </row>
    <row r="17" spans="1:14">
      <c r="A17" t="s">
        <v>801</v>
      </c>
      <c r="B17" t="s">
        <v>628</v>
      </c>
      <c r="C17" s="24" t="s">
        <v>25</v>
      </c>
      <c r="D17" t="s">
        <v>606</v>
      </c>
      <c r="E17" s="13">
        <v>45626</v>
      </c>
      <c r="F17" s="8" t="s">
        <v>552</v>
      </c>
      <c r="G17" s="8" t="s">
        <v>553</v>
      </c>
      <c r="H17" s="8" t="s">
        <v>183</v>
      </c>
      <c r="I17" s="8" t="s">
        <v>554</v>
      </c>
      <c r="J17" t="s">
        <v>607</v>
      </c>
      <c r="K17" t="s">
        <v>608</v>
      </c>
      <c r="L17" s="145">
        <v>0</v>
      </c>
      <c r="M17" s="145">
        <v>20000</v>
      </c>
      <c r="N17" s="145">
        <v>20000</v>
      </c>
    </row>
    <row r="18" spans="1:14">
      <c r="A18" t="s">
        <v>802</v>
      </c>
      <c r="B18" t="s">
        <v>628</v>
      </c>
      <c r="C18" s="24" t="s">
        <v>25</v>
      </c>
      <c r="D18" t="s">
        <v>606</v>
      </c>
      <c r="E18" s="13">
        <v>45657</v>
      </c>
      <c r="F18" s="8" t="s">
        <v>552</v>
      </c>
      <c r="G18" s="8" t="s">
        <v>553</v>
      </c>
      <c r="H18" s="8" t="s">
        <v>183</v>
      </c>
      <c r="I18" s="8" t="s">
        <v>554</v>
      </c>
      <c r="J18" t="s">
        <v>609</v>
      </c>
      <c r="K18" t="s">
        <v>608</v>
      </c>
      <c r="L18" s="145">
        <v>0</v>
      </c>
      <c r="M18" s="145">
        <v>20000</v>
      </c>
      <c r="N18" s="145">
        <v>40000</v>
      </c>
    </row>
    <row r="19" spans="1:14">
      <c r="C19" s="24"/>
      <c r="E19" s="13"/>
      <c r="F19" s="8"/>
      <c r="G19" s="8"/>
      <c r="H19" s="8"/>
      <c r="I19" s="8"/>
      <c r="L19" s="145"/>
      <c r="M19" s="145"/>
      <c r="N19" s="145"/>
    </row>
    <row r="20" spans="1:14" s="1" customFormat="1">
      <c r="C20" s="141"/>
      <c r="D20" s="1" t="s">
        <v>800</v>
      </c>
      <c r="E20" s="20"/>
      <c r="F20" s="142"/>
      <c r="G20" s="142"/>
      <c r="H20" s="142"/>
      <c r="I20" s="142"/>
      <c r="L20" s="146"/>
      <c r="M20" s="146"/>
      <c r="N20" s="146"/>
    </row>
    <row r="21" spans="1:14">
      <c r="A21" t="s">
        <v>700</v>
      </c>
      <c r="B21" t="s">
        <v>699</v>
      </c>
      <c r="C21" s="24">
        <v>50</v>
      </c>
      <c r="D21" t="s">
        <v>701</v>
      </c>
      <c r="E21" s="13">
        <v>45411</v>
      </c>
      <c r="F21" s="8"/>
      <c r="G21" s="8"/>
      <c r="H21" s="8"/>
      <c r="I21" s="8"/>
      <c r="J21" t="s">
        <v>700</v>
      </c>
      <c r="K21" t="s">
        <v>608</v>
      </c>
      <c r="L21" s="145">
        <v>0</v>
      </c>
      <c r="M21" s="145">
        <v>-5000</v>
      </c>
      <c r="N21" s="145">
        <v>-5000</v>
      </c>
    </row>
    <row r="22" spans="1:14">
      <c r="C22" s="24"/>
      <c r="E22" s="13"/>
      <c r="F22" s="8"/>
      <c r="G22" s="8"/>
      <c r="H22" s="8"/>
      <c r="I22" s="8"/>
      <c r="L22" s="145"/>
      <c r="M22" s="145"/>
      <c r="N22" s="145"/>
    </row>
    <row r="23" spans="1:14" s="1" customFormat="1">
      <c r="C23" s="141"/>
      <c r="D23" s="1" t="s">
        <v>822</v>
      </c>
      <c r="E23" s="20"/>
      <c r="F23" s="142"/>
      <c r="G23" s="142"/>
      <c r="H23" s="142"/>
      <c r="I23" s="142"/>
      <c r="L23" s="146"/>
      <c r="M23" s="146"/>
      <c r="N23" s="146"/>
    </row>
    <row r="24" spans="1:14">
      <c r="C24" s="24"/>
      <c r="E24" s="13"/>
      <c r="F24" s="8"/>
      <c r="G24" s="8"/>
      <c r="H24" s="8"/>
      <c r="I24" s="8"/>
      <c r="K24" s="93" t="s">
        <v>823</v>
      </c>
      <c r="L24" s="145"/>
      <c r="M24" s="145"/>
      <c r="N24" s="145"/>
    </row>
    <row r="25" spans="1:14">
      <c r="C25" s="24"/>
      <c r="E25" s="13"/>
      <c r="F25" s="8"/>
      <c r="G25" s="8"/>
      <c r="H25" s="8"/>
      <c r="I25" s="8"/>
      <c r="L25" s="145"/>
      <c r="M25" s="145"/>
      <c r="N25" s="145"/>
    </row>
    <row r="26" spans="1:14">
      <c r="A26" s="319" t="s">
        <v>1604</v>
      </c>
      <c r="B26" s="363" t="s">
        <v>1605</v>
      </c>
      <c r="C26" s="363"/>
      <c r="D26" s="363"/>
    </row>
    <row r="27" spans="1:14">
      <c r="A27" s="320">
        <v>10</v>
      </c>
      <c r="B27" s="364" t="s">
        <v>806</v>
      </c>
      <c r="C27" s="364"/>
      <c r="D27" s="364"/>
    </row>
    <row r="28" spans="1:14">
      <c r="A28" s="320">
        <v>20</v>
      </c>
      <c r="B28" s="364" t="s">
        <v>805</v>
      </c>
      <c r="C28" s="364"/>
      <c r="D28" s="364"/>
    </row>
    <row r="29" spans="1:14">
      <c r="A29" s="320">
        <v>30</v>
      </c>
      <c r="B29" s="364" t="s">
        <v>606</v>
      </c>
      <c r="C29" s="364"/>
      <c r="D29" s="364"/>
    </row>
    <row r="30" spans="1:14">
      <c r="A30" s="320">
        <v>40</v>
      </c>
      <c r="B30" s="364" t="s">
        <v>1585</v>
      </c>
      <c r="C30" s="364"/>
      <c r="D30" s="364"/>
    </row>
    <row r="31" spans="1:14">
      <c r="A31" s="320">
        <v>50</v>
      </c>
      <c r="B31" s="364" t="s">
        <v>1600</v>
      </c>
      <c r="C31" s="364"/>
      <c r="D31" s="364"/>
    </row>
    <row r="32" spans="1:14">
      <c r="A32" s="320">
        <v>60</v>
      </c>
      <c r="B32" s="364" t="s">
        <v>1601</v>
      </c>
      <c r="C32" s="364"/>
      <c r="D32" s="364"/>
    </row>
    <row r="33" spans="1:4">
      <c r="A33" s="320">
        <v>70</v>
      </c>
      <c r="B33" s="364" t="s">
        <v>887</v>
      </c>
      <c r="C33" s="364"/>
      <c r="D33" s="364"/>
    </row>
    <row r="34" spans="1:4">
      <c r="A34" s="320">
        <v>80</v>
      </c>
      <c r="B34" s="364" t="s">
        <v>1589</v>
      </c>
      <c r="C34" s="364"/>
      <c r="D34" s="364"/>
    </row>
    <row r="35" spans="1:4">
      <c r="A35" s="320">
        <v>90</v>
      </c>
      <c r="B35" s="364" t="s">
        <v>1590</v>
      </c>
      <c r="C35" s="364"/>
      <c r="D35" s="364"/>
    </row>
    <row r="36" spans="1:4">
      <c r="A36" s="320">
        <v>100</v>
      </c>
      <c r="B36" s="364" t="s">
        <v>1602</v>
      </c>
      <c r="C36" s="364"/>
      <c r="D36" s="364"/>
    </row>
    <row r="37" spans="1:4">
      <c r="A37" s="320">
        <v>110</v>
      </c>
      <c r="B37" s="364" t="s">
        <v>1603</v>
      </c>
      <c r="C37" s="364"/>
      <c r="D37" s="364"/>
    </row>
    <row r="38" spans="1:4">
      <c r="A38" s="320">
        <v>120</v>
      </c>
      <c r="B38" s="364" t="s">
        <v>1593</v>
      </c>
      <c r="C38" s="364"/>
      <c r="D38" s="364"/>
    </row>
    <row r="39" spans="1:4">
      <c r="A39" s="320">
        <v>130</v>
      </c>
      <c r="B39" s="364" t="s">
        <v>808</v>
      </c>
      <c r="C39" s="364"/>
      <c r="D39" s="364"/>
    </row>
  </sheetData>
  <mergeCells count="16">
    <mergeCell ref="B29:D29"/>
    <mergeCell ref="B39:D39"/>
    <mergeCell ref="B38:D38"/>
    <mergeCell ref="B37:D37"/>
    <mergeCell ref="B36:D36"/>
    <mergeCell ref="B30:D30"/>
    <mergeCell ref="B35:D35"/>
    <mergeCell ref="B34:D34"/>
    <mergeCell ref="B33:D33"/>
    <mergeCell ref="B32:D32"/>
    <mergeCell ref="B31:D31"/>
    <mergeCell ref="O4:O11"/>
    <mergeCell ref="F2:I2"/>
    <mergeCell ref="B26:D26"/>
    <mergeCell ref="B27:D27"/>
    <mergeCell ref="B28:D28"/>
  </mergeCells>
  <phoneticPr fontId="2" type="noConversion"/>
  <hyperlinks>
    <hyperlink ref="C1" location="'D406'!A1" display="D406" xr:uid="{9C6FEBF5-01A3-4050-B25C-12793E079E70}"/>
  </hyperlinks>
  <pageMargins left="0.7" right="0.7" top="0.75" bottom="0.75" header="0.3" footer="0.3"/>
  <legacyDrawing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00208-2175-4BF5-B829-603AD638DC76}">
  <dimension ref="A1:O40"/>
  <sheetViews>
    <sheetView zoomScale="85" zoomScaleNormal="85" workbookViewId="0">
      <selection activeCell="J10" sqref="J10:O10"/>
    </sheetView>
  </sheetViews>
  <sheetFormatPr defaultColWidth="9.109375" defaultRowHeight="14.4"/>
  <cols>
    <col min="1" max="1" width="12.33203125" style="182" customWidth="1"/>
    <col min="2" max="2" width="18.33203125" style="182" customWidth="1"/>
    <col min="3" max="3" width="8.6640625" style="182" customWidth="1"/>
    <col min="4" max="4" width="22" style="182" customWidth="1"/>
    <col min="5" max="5" width="18.6640625" style="182" customWidth="1"/>
    <col min="6" max="6" width="12.33203125" style="182" customWidth="1"/>
    <col min="7" max="7" width="18.6640625" style="182" customWidth="1"/>
    <col min="8" max="8" width="12.33203125" style="182" customWidth="1"/>
    <col min="9" max="9" width="21.44140625" style="182" customWidth="1"/>
    <col min="10" max="10" width="22.44140625" style="182" customWidth="1"/>
    <col min="11" max="14" width="12.33203125" style="182" customWidth="1"/>
    <col min="15" max="15" width="22" style="182" customWidth="1"/>
    <col min="16" max="16" width="16.44140625" style="182" customWidth="1"/>
    <col min="17" max="16384" width="9.109375" style="182"/>
  </cols>
  <sheetData>
    <row r="1" spans="1:15">
      <c r="A1" s="348" t="s">
        <v>1850</v>
      </c>
      <c r="B1" s="350" t="s">
        <v>1852</v>
      </c>
      <c r="C1" s="324" t="s">
        <v>1864</v>
      </c>
      <c r="D1" s="324" t="s">
        <v>1876</v>
      </c>
      <c r="E1" s="346" t="s">
        <v>1888</v>
      </c>
      <c r="F1" s="346"/>
      <c r="G1" s="346"/>
      <c r="H1" s="346"/>
      <c r="I1" s="346"/>
      <c r="J1" s="346"/>
      <c r="K1" s="346"/>
      <c r="L1" s="346"/>
      <c r="M1" s="346"/>
      <c r="N1" s="346"/>
      <c r="O1" s="347"/>
    </row>
    <row r="2" spans="1:15">
      <c r="A2" s="349"/>
      <c r="B2" s="351"/>
      <c r="C2" s="323" t="s">
        <v>1865</v>
      </c>
      <c r="D2" s="323" t="s">
        <v>1877</v>
      </c>
      <c r="E2" s="330" t="s">
        <v>1889</v>
      </c>
      <c r="F2" s="330"/>
      <c r="G2" s="330"/>
      <c r="H2" s="330"/>
      <c r="I2" s="330"/>
      <c r="J2" s="330"/>
      <c r="K2" s="330"/>
      <c r="L2" s="330"/>
      <c r="M2" s="330"/>
      <c r="N2" s="330"/>
      <c r="O2" s="331"/>
    </row>
    <row r="3" spans="1:15">
      <c r="A3" s="349"/>
      <c r="B3" s="351"/>
      <c r="C3" s="323" t="s">
        <v>1866</v>
      </c>
      <c r="D3" s="323" t="s">
        <v>1878</v>
      </c>
      <c r="E3" s="330" t="s">
        <v>1890</v>
      </c>
      <c r="F3" s="330"/>
      <c r="G3" s="330"/>
      <c r="H3" s="330"/>
      <c r="I3" s="330"/>
      <c r="J3" s="330"/>
      <c r="K3" s="330"/>
      <c r="L3" s="330"/>
      <c r="M3" s="330"/>
      <c r="N3" s="330"/>
      <c r="O3" s="331"/>
    </row>
    <row r="4" spans="1:15">
      <c r="A4" s="349"/>
      <c r="B4" s="351"/>
      <c r="C4" s="323" t="s">
        <v>1867</v>
      </c>
      <c r="D4" s="323" t="s">
        <v>1879</v>
      </c>
      <c r="E4" s="330" t="s">
        <v>1891</v>
      </c>
      <c r="F4" s="330"/>
      <c r="G4" s="330"/>
      <c r="H4" s="330"/>
      <c r="I4" s="330"/>
      <c r="J4" s="330"/>
      <c r="K4" s="330"/>
      <c r="L4" s="330"/>
      <c r="M4" s="330"/>
      <c r="N4" s="330"/>
      <c r="O4" s="331"/>
    </row>
    <row r="5" spans="1:15">
      <c r="A5" s="349"/>
      <c r="B5" s="351"/>
      <c r="C5" s="323" t="s">
        <v>1868</v>
      </c>
      <c r="D5" s="323" t="s">
        <v>1880</v>
      </c>
      <c r="E5" s="330" t="s">
        <v>1892</v>
      </c>
      <c r="F5" s="330"/>
      <c r="G5" s="330"/>
      <c r="H5" s="330"/>
      <c r="I5" s="330"/>
      <c r="J5" s="330"/>
      <c r="K5" s="330"/>
      <c r="L5" s="330"/>
      <c r="M5" s="330"/>
      <c r="N5" s="330"/>
      <c r="O5" s="331"/>
    </row>
    <row r="6" spans="1:15">
      <c r="A6" s="349"/>
      <c r="B6" s="351"/>
      <c r="C6" s="323" t="s">
        <v>1869</v>
      </c>
      <c r="D6" s="323" t="s">
        <v>1881</v>
      </c>
      <c r="E6" s="330" t="s">
        <v>1893</v>
      </c>
      <c r="F6" s="330"/>
      <c r="G6" s="330"/>
      <c r="H6" s="330"/>
      <c r="I6" s="330"/>
      <c r="J6" s="330"/>
      <c r="K6" s="330"/>
      <c r="L6" s="330"/>
      <c r="M6" s="330"/>
      <c r="N6" s="330"/>
      <c r="O6" s="331"/>
    </row>
    <row r="7" spans="1:15">
      <c r="A7" s="349"/>
      <c r="B7" s="351"/>
      <c r="C7" s="330" t="s">
        <v>1870</v>
      </c>
      <c r="D7" s="330" t="s">
        <v>1882</v>
      </c>
      <c r="E7" s="330" t="s">
        <v>1894</v>
      </c>
      <c r="F7" s="325" t="s">
        <v>1899</v>
      </c>
      <c r="G7" s="325" t="s">
        <v>154</v>
      </c>
      <c r="H7" s="338" t="s">
        <v>1906</v>
      </c>
      <c r="I7" s="338"/>
      <c r="J7" s="338"/>
      <c r="K7" s="338"/>
      <c r="L7" s="338"/>
      <c r="M7" s="338"/>
      <c r="N7" s="338"/>
      <c r="O7" s="339"/>
    </row>
    <row r="8" spans="1:15">
      <c r="A8" s="349"/>
      <c r="B8" s="351"/>
      <c r="C8" s="330"/>
      <c r="D8" s="330"/>
      <c r="E8" s="330"/>
      <c r="F8" s="325" t="s">
        <v>1900</v>
      </c>
      <c r="G8" s="325" t="s">
        <v>155</v>
      </c>
      <c r="H8" s="328" t="s">
        <v>1959</v>
      </c>
      <c r="I8" s="328"/>
      <c r="J8" s="328"/>
      <c r="K8" s="328"/>
      <c r="L8" s="328"/>
      <c r="M8" s="328"/>
      <c r="N8" s="328"/>
      <c r="O8" s="329"/>
    </row>
    <row r="9" spans="1:15">
      <c r="A9" s="349"/>
      <c r="B9" s="351"/>
      <c r="C9" s="330"/>
      <c r="D9" s="330"/>
      <c r="E9" s="330"/>
      <c r="F9" s="332" t="s">
        <v>1901</v>
      </c>
      <c r="G9" s="332" t="s">
        <v>1904</v>
      </c>
      <c r="H9" s="326" t="s">
        <v>152</v>
      </c>
      <c r="I9" s="326" t="s">
        <v>156</v>
      </c>
      <c r="J9" s="338" t="s">
        <v>1908</v>
      </c>
      <c r="K9" s="338"/>
      <c r="L9" s="338"/>
      <c r="M9" s="338"/>
      <c r="N9" s="338"/>
      <c r="O9" s="339"/>
    </row>
    <row r="10" spans="1:15">
      <c r="A10" s="349"/>
      <c r="B10" s="351"/>
      <c r="C10" s="330"/>
      <c r="D10" s="330"/>
      <c r="E10" s="330"/>
      <c r="F10" s="332"/>
      <c r="G10" s="332"/>
      <c r="H10" s="326" t="s">
        <v>153</v>
      </c>
      <c r="I10" s="326" t="s">
        <v>157</v>
      </c>
      <c r="J10" s="338" t="s">
        <v>1909</v>
      </c>
      <c r="K10" s="338"/>
      <c r="L10" s="338"/>
      <c r="M10" s="338"/>
      <c r="N10" s="338"/>
      <c r="O10" s="339"/>
    </row>
    <row r="11" spans="1:15">
      <c r="A11" s="349"/>
      <c r="B11" s="351"/>
      <c r="C11" s="330"/>
      <c r="D11" s="330"/>
      <c r="E11" s="330"/>
      <c r="F11" s="332" t="s">
        <v>1902</v>
      </c>
      <c r="G11" s="332" t="s">
        <v>1907</v>
      </c>
      <c r="H11" s="338" t="s">
        <v>1914</v>
      </c>
      <c r="I11" s="338" t="s">
        <v>1910</v>
      </c>
      <c r="J11" s="338" t="s">
        <v>1911</v>
      </c>
      <c r="K11" s="326" t="s">
        <v>1916</v>
      </c>
      <c r="L11" s="326" t="s">
        <v>1917</v>
      </c>
      <c r="M11" s="338" t="s">
        <v>1918</v>
      </c>
      <c r="N11" s="338"/>
      <c r="O11" s="339"/>
    </row>
    <row r="12" spans="1:15">
      <c r="A12" s="349"/>
      <c r="B12" s="351"/>
      <c r="C12" s="330"/>
      <c r="D12" s="330"/>
      <c r="E12" s="330"/>
      <c r="F12" s="332"/>
      <c r="G12" s="332"/>
      <c r="H12" s="338"/>
      <c r="I12" s="338"/>
      <c r="J12" s="338"/>
      <c r="K12" s="326" t="s">
        <v>1919</v>
      </c>
      <c r="L12" s="326" t="s">
        <v>1920</v>
      </c>
      <c r="M12" s="338" t="s">
        <v>1921</v>
      </c>
      <c r="N12" s="338"/>
      <c r="O12" s="339"/>
    </row>
    <row r="13" spans="1:15">
      <c r="A13" s="349"/>
      <c r="B13" s="351"/>
      <c r="C13" s="330"/>
      <c r="D13" s="330"/>
      <c r="E13" s="330"/>
      <c r="F13" s="332"/>
      <c r="G13" s="332"/>
      <c r="H13" s="326" t="s">
        <v>1915</v>
      </c>
      <c r="I13" s="326" t="s">
        <v>1912</v>
      </c>
      <c r="J13" s="338" t="s">
        <v>1913</v>
      </c>
      <c r="K13" s="338"/>
      <c r="L13" s="338"/>
      <c r="M13" s="338"/>
      <c r="N13" s="338"/>
      <c r="O13" s="339"/>
    </row>
    <row r="14" spans="1:15" ht="28.8">
      <c r="A14" s="349"/>
      <c r="B14" s="351"/>
      <c r="C14" s="330"/>
      <c r="D14" s="330"/>
      <c r="E14" s="330"/>
      <c r="F14" s="327" t="s">
        <v>1903</v>
      </c>
      <c r="G14" s="327" t="s">
        <v>1905</v>
      </c>
      <c r="H14" s="326" t="s">
        <v>1940</v>
      </c>
      <c r="I14" s="326" t="s">
        <v>1942</v>
      </c>
      <c r="J14" s="326" t="s">
        <v>1944</v>
      </c>
      <c r="K14" s="340" t="s">
        <v>1946</v>
      </c>
      <c r="L14" s="340"/>
      <c r="M14" s="340"/>
      <c r="N14" s="340"/>
      <c r="O14" s="341"/>
    </row>
    <row r="15" spans="1:15" ht="57.6">
      <c r="A15" s="349"/>
      <c r="B15" s="351"/>
      <c r="C15" s="330"/>
      <c r="D15" s="330"/>
      <c r="E15" s="330"/>
      <c r="F15" s="327"/>
      <c r="G15" s="327"/>
      <c r="H15" s="326" t="s">
        <v>1941</v>
      </c>
      <c r="I15" s="326" t="s">
        <v>1943</v>
      </c>
      <c r="J15" s="326" t="s">
        <v>1945</v>
      </c>
      <c r="K15" s="340" t="s">
        <v>1960</v>
      </c>
      <c r="L15" s="340"/>
      <c r="M15" s="340"/>
      <c r="N15" s="340"/>
      <c r="O15" s="341"/>
    </row>
    <row r="16" spans="1:15">
      <c r="A16" s="349"/>
      <c r="B16" s="351"/>
      <c r="C16" s="323" t="s">
        <v>1871</v>
      </c>
      <c r="D16" s="323" t="s">
        <v>1883</v>
      </c>
      <c r="E16" s="330" t="s">
        <v>1895</v>
      </c>
      <c r="F16" s="330"/>
      <c r="G16" s="330"/>
      <c r="H16" s="330"/>
      <c r="I16" s="330"/>
      <c r="J16" s="330"/>
      <c r="K16" s="330"/>
      <c r="L16" s="330"/>
      <c r="M16" s="330"/>
      <c r="N16" s="330"/>
      <c r="O16" s="331"/>
    </row>
    <row r="17" spans="1:15">
      <c r="A17" s="349"/>
      <c r="B17" s="351"/>
      <c r="C17" s="330" t="s">
        <v>1872</v>
      </c>
      <c r="D17" s="330" t="s">
        <v>1884</v>
      </c>
      <c r="E17" s="330" t="s">
        <v>1896</v>
      </c>
      <c r="F17" s="325" t="s">
        <v>1922</v>
      </c>
      <c r="G17" s="325" t="s">
        <v>1928</v>
      </c>
      <c r="H17" s="332" t="s">
        <v>1934</v>
      </c>
      <c r="I17" s="332"/>
      <c r="J17" s="332"/>
      <c r="K17" s="332"/>
      <c r="L17" s="332"/>
      <c r="M17" s="332"/>
      <c r="N17" s="332"/>
      <c r="O17" s="333"/>
    </row>
    <row r="18" spans="1:15">
      <c r="A18" s="349"/>
      <c r="B18" s="351"/>
      <c r="C18" s="330"/>
      <c r="D18" s="330"/>
      <c r="E18" s="330"/>
      <c r="F18" s="325" t="s">
        <v>1923</v>
      </c>
      <c r="G18" s="325" t="s">
        <v>1929</v>
      </c>
      <c r="H18" s="332" t="s">
        <v>1935</v>
      </c>
      <c r="I18" s="332"/>
      <c r="J18" s="332"/>
      <c r="K18" s="332"/>
      <c r="L18" s="332"/>
      <c r="M18" s="332"/>
      <c r="N18" s="332"/>
      <c r="O18" s="333"/>
    </row>
    <row r="19" spans="1:15">
      <c r="A19" s="349"/>
      <c r="B19" s="351"/>
      <c r="C19" s="330"/>
      <c r="D19" s="330"/>
      <c r="E19" s="330"/>
      <c r="F19" s="325" t="s">
        <v>1924</v>
      </c>
      <c r="G19" s="325" t="s">
        <v>1930</v>
      </c>
      <c r="H19" s="332" t="s">
        <v>1936</v>
      </c>
      <c r="I19" s="332"/>
      <c r="J19" s="332"/>
      <c r="K19" s="332"/>
      <c r="L19" s="332"/>
      <c r="M19" s="332"/>
      <c r="N19" s="332"/>
      <c r="O19" s="333"/>
    </row>
    <row r="20" spans="1:15">
      <c r="A20" s="349"/>
      <c r="B20" s="351"/>
      <c r="C20" s="330"/>
      <c r="D20" s="330"/>
      <c r="E20" s="330"/>
      <c r="F20" s="325" t="s">
        <v>1925</v>
      </c>
      <c r="G20" s="325" t="s">
        <v>1931</v>
      </c>
      <c r="H20" s="332" t="s">
        <v>1937</v>
      </c>
      <c r="I20" s="332"/>
      <c r="J20" s="332"/>
      <c r="K20" s="332"/>
      <c r="L20" s="332"/>
      <c r="M20" s="332"/>
      <c r="N20" s="332"/>
      <c r="O20" s="333"/>
    </row>
    <row r="21" spans="1:15">
      <c r="A21" s="349"/>
      <c r="B21" s="351"/>
      <c r="C21" s="330"/>
      <c r="D21" s="330"/>
      <c r="E21" s="330"/>
      <c r="F21" s="325" t="s">
        <v>1926</v>
      </c>
      <c r="G21" s="325" t="s">
        <v>1932</v>
      </c>
      <c r="H21" s="332" t="s">
        <v>1938</v>
      </c>
      <c r="I21" s="332"/>
      <c r="J21" s="332"/>
      <c r="K21" s="332"/>
      <c r="L21" s="332"/>
      <c r="M21" s="332"/>
      <c r="N21" s="332"/>
      <c r="O21" s="333"/>
    </row>
    <row r="22" spans="1:15">
      <c r="A22" s="349"/>
      <c r="B22" s="351"/>
      <c r="C22" s="330"/>
      <c r="D22" s="330"/>
      <c r="E22" s="330"/>
      <c r="F22" s="325" t="s">
        <v>1927</v>
      </c>
      <c r="G22" s="325" t="s">
        <v>1933</v>
      </c>
      <c r="H22" s="332" t="s">
        <v>1939</v>
      </c>
      <c r="I22" s="332"/>
      <c r="J22" s="332"/>
      <c r="K22" s="332"/>
      <c r="L22" s="332"/>
      <c r="M22" s="332"/>
      <c r="N22" s="332"/>
      <c r="O22" s="333"/>
    </row>
    <row r="23" spans="1:15" ht="33.75" customHeight="1">
      <c r="A23" s="349"/>
      <c r="B23" s="351"/>
      <c r="C23" s="352" t="s">
        <v>1873</v>
      </c>
      <c r="D23" s="352" t="s">
        <v>1885</v>
      </c>
      <c r="E23" s="352" t="s">
        <v>1947</v>
      </c>
      <c r="F23" s="325" t="s">
        <v>1948</v>
      </c>
      <c r="G23" s="332" t="s">
        <v>1953</v>
      </c>
      <c r="H23" s="332"/>
      <c r="I23" s="332"/>
      <c r="J23" s="332"/>
      <c r="K23" s="332"/>
      <c r="L23" s="332"/>
      <c r="M23" s="332"/>
      <c r="N23" s="332"/>
      <c r="O23" s="333"/>
    </row>
    <row r="24" spans="1:15" ht="18.75" customHeight="1">
      <c r="A24" s="349"/>
      <c r="B24" s="351"/>
      <c r="C24" s="352"/>
      <c r="D24" s="352"/>
      <c r="E24" s="352"/>
      <c r="F24" s="325" t="s">
        <v>1949</v>
      </c>
      <c r="G24" s="332" t="s">
        <v>1954</v>
      </c>
      <c r="H24" s="332"/>
      <c r="I24" s="332"/>
      <c r="J24" s="332"/>
      <c r="K24" s="332"/>
      <c r="L24" s="332"/>
      <c r="M24" s="332"/>
      <c r="N24" s="332"/>
      <c r="O24" s="333"/>
    </row>
    <row r="25" spans="1:15" ht="18.75" customHeight="1">
      <c r="A25" s="349"/>
      <c r="B25" s="351"/>
      <c r="C25" s="352"/>
      <c r="D25" s="352"/>
      <c r="E25" s="352"/>
      <c r="F25" s="325" t="s">
        <v>1950</v>
      </c>
      <c r="G25" s="332" t="s">
        <v>1955</v>
      </c>
      <c r="H25" s="332"/>
      <c r="I25" s="332"/>
      <c r="J25" s="332"/>
      <c r="K25" s="332"/>
      <c r="L25" s="332"/>
      <c r="M25" s="332"/>
      <c r="N25" s="332"/>
      <c r="O25" s="333"/>
    </row>
    <row r="26" spans="1:15" ht="18.75" customHeight="1">
      <c r="A26" s="349"/>
      <c r="B26" s="351"/>
      <c r="C26" s="352"/>
      <c r="D26" s="352"/>
      <c r="E26" s="352"/>
      <c r="F26" s="325" t="s">
        <v>514</v>
      </c>
      <c r="G26" s="332" t="s">
        <v>1956</v>
      </c>
      <c r="H26" s="332"/>
      <c r="I26" s="332"/>
      <c r="J26" s="332"/>
      <c r="K26" s="332"/>
      <c r="L26" s="332"/>
      <c r="M26" s="332"/>
      <c r="N26" s="332"/>
      <c r="O26" s="333"/>
    </row>
    <row r="27" spans="1:15" ht="18.75" customHeight="1">
      <c r="A27" s="349"/>
      <c r="B27" s="351"/>
      <c r="C27" s="352"/>
      <c r="D27" s="352"/>
      <c r="E27" s="352"/>
      <c r="F27" s="325" t="s">
        <v>1951</v>
      </c>
      <c r="G27" s="332" t="s">
        <v>1957</v>
      </c>
      <c r="H27" s="332"/>
      <c r="I27" s="332"/>
      <c r="J27" s="332"/>
      <c r="K27" s="332"/>
      <c r="L27" s="332"/>
      <c r="M27" s="332"/>
      <c r="N27" s="332"/>
      <c r="O27" s="333"/>
    </row>
    <row r="28" spans="1:15" ht="18.75" customHeight="1">
      <c r="A28" s="349"/>
      <c r="B28" s="351"/>
      <c r="C28" s="352"/>
      <c r="D28" s="352"/>
      <c r="E28" s="352"/>
      <c r="F28" s="325" t="s">
        <v>1952</v>
      </c>
      <c r="G28" s="332" t="s">
        <v>1958</v>
      </c>
      <c r="H28" s="332"/>
      <c r="I28" s="332"/>
      <c r="J28" s="332"/>
      <c r="K28" s="332"/>
      <c r="L28" s="332"/>
      <c r="M28" s="332"/>
      <c r="N28" s="332"/>
      <c r="O28" s="333"/>
    </row>
    <row r="29" spans="1:15" ht="15.75" customHeight="1">
      <c r="A29" s="349"/>
      <c r="B29" s="351"/>
      <c r="C29" s="323" t="s">
        <v>1874</v>
      </c>
      <c r="D29" s="323" t="s">
        <v>1886</v>
      </c>
      <c r="E29" s="330" t="s">
        <v>1897</v>
      </c>
      <c r="F29" s="330"/>
      <c r="G29" s="330"/>
      <c r="H29" s="330"/>
      <c r="I29" s="330"/>
      <c r="J29" s="330"/>
      <c r="K29" s="330"/>
      <c r="L29" s="330"/>
      <c r="M29" s="330"/>
      <c r="N29" s="330"/>
      <c r="O29" s="331"/>
    </row>
    <row r="30" spans="1:15" ht="14.25" customHeight="1">
      <c r="A30" s="349"/>
      <c r="B30" s="351"/>
      <c r="C30" s="323" t="s">
        <v>1875</v>
      </c>
      <c r="D30" s="323" t="s">
        <v>1887</v>
      </c>
      <c r="E30" s="330" t="s">
        <v>1898</v>
      </c>
      <c r="F30" s="330"/>
      <c r="G30" s="330"/>
      <c r="H30" s="330"/>
      <c r="I30" s="330"/>
      <c r="J30" s="330"/>
      <c r="K30" s="330"/>
      <c r="L30" s="330"/>
      <c r="M30" s="330"/>
      <c r="N30" s="330"/>
      <c r="O30" s="331"/>
    </row>
    <row r="31" spans="1:15">
      <c r="A31" s="342" t="s">
        <v>1851</v>
      </c>
      <c r="B31" s="344" t="s">
        <v>1853</v>
      </c>
      <c r="C31" s="334" t="s">
        <v>1854</v>
      </c>
      <c r="D31" s="334"/>
      <c r="E31" s="334"/>
      <c r="F31" s="334"/>
      <c r="G31" s="334"/>
      <c r="H31" s="334"/>
      <c r="I31" s="334"/>
      <c r="J31" s="334"/>
      <c r="K31" s="334"/>
      <c r="L31" s="334"/>
      <c r="M31" s="334"/>
      <c r="N31" s="334"/>
      <c r="O31" s="335"/>
    </row>
    <row r="32" spans="1:15">
      <c r="A32" s="342"/>
      <c r="B32" s="344"/>
      <c r="C32" s="334" t="s">
        <v>1855</v>
      </c>
      <c r="D32" s="334"/>
      <c r="E32" s="334"/>
      <c r="F32" s="334"/>
      <c r="G32" s="334"/>
      <c r="H32" s="334"/>
      <c r="I32" s="334"/>
      <c r="J32" s="334"/>
      <c r="K32" s="334"/>
      <c r="L32" s="334"/>
      <c r="M32" s="334"/>
      <c r="N32" s="334"/>
      <c r="O32" s="335"/>
    </row>
    <row r="33" spans="1:15">
      <c r="A33" s="342"/>
      <c r="B33" s="344"/>
      <c r="C33" s="334" t="s">
        <v>1856</v>
      </c>
      <c r="D33" s="334"/>
      <c r="E33" s="334"/>
      <c r="F33" s="334"/>
      <c r="G33" s="334"/>
      <c r="H33" s="334"/>
      <c r="I33" s="334"/>
      <c r="J33" s="334"/>
      <c r="K33" s="334"/>
      <c r="L33" s="334"/>
      <c r="M33" s="334"/>
      <c r="N33" s="334"/>
      <c r="O33" s="335"/>
    </row>
    <row r="34" spans="1:15">
      <c r="A34" s="342"/>
      <c r="B34" s="344"/>
      <c r="C34" s="334" t="s">
        <v>1857</v>
      </c>
      <c r="D34" s="334"/>
      <c r="E34" s="334"/>
      <c r="F34" s="334"/>
      <c r="G34" s="334"/>
      <c r="H34" s="334"/>
      <c r="I34" s="334"/>
      <c r="J34" s="334"/>
      <c r="K34" s="334"/>
      <c r="L34" s="334"/>
      <c r="M34" s="334"/>
      <c r="N34" s="334"/>
      <c r="O34" s="335"/>
    </row>
    <row r="35" spans="1:15">
      <c r="A35" s="342"/>
      <c r="B35" s="344"/>
      <c r="C35" s="334" t="s">
        <v>1858</v>
      </c>
      <c r="D35" s="334"/>
      <c r="E35" s="334"/>
      <c r="F35" s="334"/>
      <c r="G35" s="334"/>
      <c r="H35" s="334"/>
      <c r="I35" s="334"/>
      <c r="J35" s="334"/>
      <c r="K35" s="334"/>
      <c r="L35" s="334"/>
      <c r="M35" s="334"/>
      <c r="N35" s="334"/>
      <c r="O35" s="335"/>
    </row>
    <row r="36" spans="1:15">
      <c r="A36" s="342"/>
      <c r="B36" s="344"/>
      <c r="C36" s="334" t="s">
        <v>1859</v>
      </c>
      <c r="D36" s="334"/>
      <c r="E36" s="334"/>
      <c r="F36" s="334"/>
      <c r="G36" s="334"/>
      <c r="H36" s="334"/>
      <c r="I36" s="334"/>
      <c r="J36" s="334"/>
      <c r="K36" s="334"/>
      <c r="L36" s="334"/>
      <c r="M36" s="334"/>
      <c r="N36" s="334"/>
      <c r="O36" s="335"/>
    </row>
    <row r="37" spans="1:15">
      <c r="A37" s="342"/>
      <c r="B37" s="344"/>
      <c r="C37" s="334" t="s">
        <v>1860</v>
      </c>
      <c r="D37" s="334"/>
      <c r="E37" s="334"/>
      <c r="F37" s="334"/>
      <c r="G37" s="334"/>
      <c r="H37" s="334"/>
      <c r="I37" s="334"/>
      <c r="J37" s="334"/>
      <c r="K37" s="334"/>
      <c r="L37" s="334"/>
      <c r="M37" s="334"/>
      <c r="N37" s="334"/>
      <c r="O37" s="335"/>
    </row>
    <row r="38" spans="1:15">
      <c r="A38" s="342"/>
      <c r="B38" s="344"/>
      <c r="C38" s="334" t="s">
        <v>1861</v>
      </c>
      <c r="D38" s="334"/>
      <c r="E38" s="334"/>
      <c r="F38" s="334"/>
      <c r="G38" s="334"/>
      <c r="H38" s="334"/>
      <c r="I38" s="334"/>
      <c r="J38" s="334"/>
      <c r="K38" s="334"/>
      <c r="L38" s="334"/>
      <c r="M38" s="334"/>
      <c r="N38" s="334"/>
      <c r="O38" s="335"/>
    </row>
    <row r="39" spans="1:15">
      <c r="A39" s="342"/>
      <c r="B39" s="344"/>
      <c r="C39" s="334" t="s">
        <v>1862</v>
      </c>
      <c r="D39" s="334"/>
      <c r="E39" s="334"/>
      <c r="F39" s="334"/>
      <c r="G39" s="334"/>
      <c r="H39" s="334"/>
      <c r="I39" s="334"/>
      <c r="J39" s="334"/>
      <c r="K39" s="334"/>
      <c r="L39" s="334"/>
      <c r="M39" s="334"/>
      <c r="N39" s="334"/>
      <c r="O39" s="335"/>
    </row>
    <row r="40" spans="1:15" ht="15" thickBot="1">
      <c r="A40" s="343"/>
      <c r="B40" s="345"/>
      <c r="C40" s="336" t="s">
        <v>1863</v>
      </c>
      <c r="D40" s="336"/>
      <c r="E40" s="336"/>
      <c r="F40" s="336"/>
      <c r="G40" s="336"/>
      <c r="H40" s="336"/>
      <c r="I40" s="336"/>
      <c r="J40" s="336"/>
      <c r="K40" s="336"/>
      <c r="L40" s="336"/>
      <c r="M40" s="336"/>
      <c r="N40" s="336"/>
      <c r="O40" s="337"/>
    </row>
  </sheetData>
  <mergeCells count="62">
    <mergeCell ref="A1:A30"/>
    <mergeCell ref="B1:B30"/>
    <mergeCell ref="C7:C15"/>
    <mergeCell ref="D7:D15"/>
    <mergeCell ref="E7:E15"/>
    <mergeCell ref="C23:C28"/>
    <mergeCell ref="D23:D28"/>
    <mergeCell ref="E23:E28"/>
    <mergeCell ref="A31:A40"/>
    <mergeCell ref="B31:B40"/>
    <mergeCell ref="E1:O1"/>
    <mergeCell ref="E2:O2"/>
    <mergeCell ref="E6:O6"/>
    <mergeCell ref="E5:O5"/>
    <mergeCell ref="E4:O4"/>
    <mergeCell ref="E3:O3"/>
    <mergeCell ref="H7:O7"/>
    <mergeCell ref="J9:O9"/>
    <mergeCell ref="J11:J12"/>
    <mergeCell ref="H11:H12"/>
    <mergeCell ref="F11:F13"/>
    <mergeCell ref="G11:G13"/>
    <mergeCell ref="C17:C22"/>
    <mergeCell ref="D17:D22"/>
    <mergeCell ref="C31:O31"/>
    <mergeCell ref="C32:O32"/>
    <mergeCell ref="G28:O28"/>
    <mergeCell ref="J10:O10"/>
    <mergeCell ref="M11:O11"/>
    <mergeCell ref="M12:O12"/>
    <mergeCell ref="J13:O13"/>
    <mergeCell ref="K14:O14"/>
    <mergeCell ref="K15:O15"/>
    <mergeCell ref="E17:E22"/>
    <mergeCell ref="E16:O16"/>
    <mergeCell ref="H17:O17"/>
    <mergeCell ref="H18:O18"/>
    <mergeCell ref="F9:F10"/>
    <mergeCell ref="G9:G10"/>
    <mergeCell ref="I11:I12"/>
    <mergeCell ref="C33:O33"/>
    <mergeCell ref="C34:O34"/>
    <mergeCell ref="C35:O35"/>
    <mergeCell ref="C36:O36"/>
    <mergeCell ref="C40:O40"/>
    <mergeCell ref="C39:O39"/>
    <mergeCell ref="C38:O38"/>
    <mergeCell ref="C37:O37"/>
    <mergeCell ref="F14:F15"/>
    <mergeCell ref="G14:G15"/>
    <mergeCell ref="H8:O8"/>
    <mergeCell ref="E29:O29"/>
    <mergeCell ref="E30:O30"/>
    <mergeCell ref="G23:O23"/>
    <mergeCell ref="G24:O24"/>
    <mergeCell ref="G25:O25"/>
    <mergeCell ref="G26:O26"/>
    <mergeCell ref="G27:O27"/>
    <mergeCell ref="H19:O19"/>
    <mergeCell ref="H20:O20"/>
    <mergeCell ref="H21:O21"/>
    <mergeCell ref="H22:O22"/>
  </mergeCells>
  <phoneticPr fontId="2" type="noConversion"/>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F3689-1CB5-4E85-B627-62E73C93D2FF}">
  <dimension ref="A1:X96"/>
  <sheetViews>
    <sheetView topLeftCell="A91" zoomScaleNormal="100" workbookViewId="0">
      <selection activeCell="AC14" sqref="AC14"/>
    </sheetView>
  </sheetViews>
  <sheetFormatPr defaultRowHeight="14.4"/>
  <cols>
    <col min="2" max="2" width="11.5546875" customWidth="1"/>
    <col min="4" max="5" width="9.44140625" bestFit="1" customWidth="1"/>
    <col min="6" max="6" width="11.88671875" customWidth="1"/>
    <col min="7" max="7" width="10.109375" bestFit="1" customWidth="1"/>
    <col min="8" max="8" width="25" customWidth="1"/>
    <col min="9" max="9" width="10.109375" bestFit="1" customWidth="1"/>
    <col min="10" max="10" width="11.109375" customWidth="1"/>
    <col min="11" max="11" width="19" customWidth="1"/>
    <col min="12" max="12" width="11.88671875" customWidth="1"/>
    <col min="14" max="15" width="10.5546875" style="12" bestFit="1" customWidth="1"/>
    <col min="18" max="18" width="9.44140625" bestFit="1" customWidth="1"/>
    <col min="20" max="20" width="14.88671875" customWidth="1"/>
    <col min="21" max="21" width="9.109375" customWidth="1"/>
    <col min="22" max="22" width="11.109375" customWidth="1"/>
  </cols>
  <sheetData>
    <row r="1" spans="1:18">
      <c r="A1" s="95" t="s">
        <v>824</v>
      </c>
    </row>
    <row r="2" spans="1:18" ht="18.600000000000001" thickBot="1">
      <c r="A2" s="365" t="s">
        <v>842</v>
      </c>
      <c r="B2" s="365"/>
      <c r="C2" s="365"/>
      <c r="D2" s="365"/>
      <c r="E2" s="365"/>
      <c r="F2" s="365"/>
      <c r="G2" s="365"/>
      <c r="H2" s="365"/>
      <c r="I2" s="365"/>
      <c r="J2" s="365"/>
      <c r="K2" s="365"/>
      <c r="L2" s="365"/>
      <c r="M2" s="365"/>
      <c r="N2" s="365"/>
      <c r="O2" s="365"/>
      <c r="P2" s="365"/>
      <c r="Q2" s="365"/>
      <c r="R2" s="365"/>
    </row>
    <row r="3" spans="1:18" s="1" customFormat="1">
      <c r="A3" s="125" t="s">
        <v>810</v>
      </c>
      <c r="B3" s="126" t="s">
        <v>356</v>
      </c>
      <c r="C3" s="126" t="s">
        <v>357</v>
      </c>
      <c r="D3" s="126" t="s">
        <v>358</v>
      </c>
      <c r="E3" s="126" t="s">
        <v>359</v>
      </c>
      <c r="F3" s="126" t="s">
        <v>360</v>
      </c>
      <c r="G3" s="126" t="s">
        <v>361</v>
      </c>
      <c r="H3" s="126" t="s">
        <v>367</v>
      </c>
      <c r="I3" s="126" t="s">
        <v>363</v>
      </c>
      <c r="J3" s="126" t="s">
        <v>362</v>
      </c>
      <c r="K3" s="126" t="s">
        <v>364</v>
      </c>
      <c r="L3" s="126" t="s">
        <v>365</v>
      </c>
      <c r="M3" s="126" t="s">
        <v>366</v>
      </c>
      <c r="N3" s="127" t="s">
        <v>368</v>
      </c>
      <c r="O3" s="127" t="s">
        <v>369</v>
      </c>
      <c r="P3" s="126" t="s">
        <v>370</v>
      </c>
      <c r="Q3" s="126" t="s">
        <v>371</v>
      </c>
      <c r="R3" s="128" t="s">
        <v>372</v>
      </c>
    </row>
    <row r="4" spans="1:18" s="1" customFormat="1" ht="43.8" thickBot="1">
      <c r="A4" s="129" t="s">
        <v>811</v>
      </c>
      <c r="B4" s="130" t="s">
        <v>40</v>
      </c>
      <c r="C4" s="130" t="s">
        <v>373</v>
      </c>
      <c r="D4" s="130" t="s">
        <v>374</v>
      </c>
      <c r="E4" s="130" t="s">
        <v>375</v>
      </c>
      <c r="F4" s="130" t="s">
        <v>376</v>
      </c>
      <c r="G4" s="130" t="s">
        <v>377</v>
      </c>
      <c r="H4" s="130" t="s">
        <v>40</v>
      </c>
      <c r="I4" s="130" t="s">
        <v>379</v>
      </c>
      <c r="J4" s="130" t="s">
        <v>378</v>
      </c>
      <c r="K4" s="130" t="s">
        <v>159</v>
      </c>
      <c r="L4" s="130" t="s">
        <v>172</v>
      </c>
      <c r="M4" s="130" t="s">
        <v>92</v>
      </c>
      <c r="N4" s="131" t="s">
        <v>380</v>
      </c>
      <c r="O4" s="131" t="s">
        <v>381</v>
      </c>
      <c r="P4" s="130" t="s">
        <v>220</v>
      </c>
      <c r="Q4" s="130" t="s">
        <v>225</v>
      </c>
      <c r="R4" s="132" t="s">
        <v>382</v>
      </c>
    </row>
    <row r="5" spans="1:18">
      <c r="A5" s="106" t="s">
        <v>813</v>
      </c>
      <c r="B5" s="106" t="s">
        <v>383</v>
      </c>
      <c r="C5" s="106" t="s">
        <v>384</v>
      </c>
      <c r="D5" s="107">
        <v>1</v>
      </c>
      <c r="E5" s="107">
        <v>7</v>
      </c>
      <c r="F5" s="107">
        <v>2024</v>
      </c>
      <c r="G5" s="108">
        <v>45475</v>
      </c>
      <c r="H5" s="106" t="s">
        <v>844</v>
      </c>
      <c r="I5" s="108">
        <v>45489.550137268518</v>
      </c>
      <c r="J5" s="108">
        <v>45475</v>
      </c>
      <c r="K5" s="106" t="s">
        <v>336</v>
      </c>
      <c r="L5" s="106" t="s">
        <v>336</v>
      </c>
      <c r="M5" s="106" t="s">
        <v>843</v>
      </c>
      <c r="N5" s="109">
        <v>10000</v>
      </c>
      <c r="O5" s="109"/>
      <c r="P5" s="110" t="s">
        <v>200</v>
      </c>
      <c r="Q5" s="110" t="s">
        <v>237</v>
      </c>
      <c r="R5" s="111">
        <v>1900</v>
      </c>
    </row>
    <row r="6" spans="1:18">
      <c r="A6" s="97" t="s">
        <v>813</v>
      </c>
      <c r="B6" s="97" t="s">
        <v>383</v>
      </c>
      <c r="C6" s="97" t="s">
        <v>384</v>
      </c>
      <c r="D6" s="98">
        <v>1</v>
      </c>
      <c r="E6" s="98">
        <v>7</v>
      </c>
      <c r="F6" s="98">
        <v>2024</v>
      </c>
      <c r="G6" s="99">
        <v>45475</v>
      </c>
      <c r="H6" s="97" t="s">
        <v>844</v>
      </c>
      <c r="I6" s="99">
        <v>45489.550137268518</v>
      </c>
      <c r="J6" s="99">
        <v>45475</v>
      </c>
      <c r="K6" s="97" t="s">
        <v>387</v>
      </c>
      <c r="L6" s="97" t="s">
        <v>388</v>
      </c>
      <c r="M6" s="97" t="s">
        <v>389</v>
      </c>
      <c r="N6" s="100"/>
      <c r="O6" s="100">
        <v>10000</v>
      </c>
      <c r="P6" s="101" t="s">
        <v>200</v>
      </c>
      <c r="Q6" s="101" t="s">
        <v>237</v>
      </c>
      <c r="R6" s="102">
        <v>0</v>
      </c>
    </row>
    <row r="7" spans="1:18">
      <c r="A7" s="97" t="s">
        <v>813</v>
      </c>
      <c r="B7" s="97" t="s">
        <v>383</v>
      </c>
      <c r="C7" s="97" t="s">
        <v>384</v>
      </c>
      <c r="D7" s="98">
        <v>1</v>
      </c>
      <c r="E7" s="98">
        <v>7</v>
      </c>
      <c r="F7" s="98">
        <v>2024</v>
      </c>
      <c r="G7" s="99">
        <v>45475</v>
      </c>
      <c r="H7" s="97" t="s">
        <v>844</v>
      </c>
      <c r="I7" s="99">
        <v>45489.550137268518</v>
      </c>
      <c r="J7" s="99">
        <v>45475</v>
      </c>
      <c r="K7" s="97" t="s">
        <v>336</v>
      </c>
      <c r="L7" s="97" t="s">
        <v>336</v>
      </c>
      <c r="M7" s="97" t="s">
        <v>392</v>
      </c>
      <c r="N7" s="100">
        <v>1900</v>
      </c>
      <c r="O7" s="100"/>
      <c r="P7" s="101" t="s">
        <v>200</v>
      </c>
      <c r="Q7" s="101" t="s">
        <v>237</v>
      </c>
      <c r="R7" s="102">
        <v>0</v>
      </c>
    </row>
    <row r="8" spans="1:18">
      <c r="A8" s="97" t="s">
        <v>813</v>
      </c>
      <c r="B8" s="97" t="s">
        <v>383</v>
      </c>
      <c r="C8" s="97" t="s">
        <v>384</v>
      </c>
      <c r="D8" s="98">
        <v>1</v>
      </c>
      <c r="E8" s="98">
        <v>7</v>
      </c>
      <c r="F8" s="98">
        <v>2024</v>
      </c>
      <c r="G8" s="99">
        <v>45475</v>
      </c>
      <c r="H8" s="97" t="s">
        <v>844</v>
      </c>
      <c r="I8" s="99">
        <v>45489.550137268518</v>
      </c>
      <c r="J8" s="99">
        <v>45475</v>
      </c>
      <c r="K8" s="97" t="s">
        <v>387</v>
      </c>
      <c r="L8" s="97" t="s">
        <v>388</v>
      </c>
      <c r="M8" s="97" t="s">
        <v>389</v>
      </c>
      <c r="N8" s="100"/>
      <c r="O8" s="100">
        <v>1900</v>
      </c>
      <c r="P8" s="101" t="s">
        <v>200</v>
      </c>
      <c r="Q8" s="101" t="s">
        <v>237</v>
      </c>
      <c r="R8" s="102">
        <v>0</v>
      </c>
    </row>
    <row r="9" spans="1:18">
      <c r="A9" s="97" t="s">
        <v>814</v>
      </c>
      <c r="B9" s="97" t="s">
        <v>399</v>
      </c>
      <c r="C9" s="97" t="s">
        <v>400</v>
      </c>
      <c r="D9" s="98">
        <v>2</v>
      </c>
      <c r="E9" s="98">
        <v>7</v>
      </c>
      <c r="F9" s="98">
        <v>2024</v>
      </c>
      <c r="G9" s="99">
        <v>45475</v>
      </c>
      <c r="H9" s="97" t="s">
        <v>845</v>
      </c>
      <c r="I9" s="99">
        <v>45489.550137268518</v>
      </c>
      <c r="J9" s="99">
        <v>45475</v>
      </c>
      <c r="K9" s="97" t="s">
        <v>336</v>
      </c>
      <c r="L9" s="97" t="s">
        <v>336</v>
      </c>
      <c r="M9" s="97" t="s">
        <v>843</v>
      </c>
      <c r="N9" s="100">
        <v>3000</v>
      </c>
      <c r="O9" s="100"/>
      <c r="P9" s="101" t="s">
        <v>426</v>
      </c>
      <c r="Q9" s="101" t="s">
        <v>249</v>
      </c>
      <c r="R9" s="102">
        <v>0</v>
      </c>
    </row>
    <row r="10" spans="1:18">
      <c r="A10" s="97" t="s">
        <v>814</v>
      </c>
      <c r="B10" s="97" t="s">
        <v>399</v>
      </c>
      <c r="C10" s="97" t="s">
        <v>400</v>
      </c>
      <c r="D10" s="98">
        <v>2</v>
      </c>
      <c r="E10" s="98">
        <v>7</v>
      </c>
      <c r="F10" s="98">
        <v>2024</v>
      </c>
      <c r="G10" s="99">
        <v>45475</v>
      </c>
      <c r="H10" s="97" t="s">
        <v>845</v>
      </c>
      <c r="I10" s="99">
        <v>45489.550137268518</v>
      </c>
      <c r="J10" s="99">
        <v>45475</v>
      </c>
      <c r="K10" s="97" t="s">
        <v>336</v>
      </c>
      <c r="L10" s="97" t="s">
        <v>336</v>
      </c>
      <c r="M10" s="97" t="s">
        <v>846</v>
      </c>
      <c r="N10" s="100"/>
      <c r="O10" s="100">
        <v>3000</v>
      </c>
      <c r="P10" s="101" t="s">
        <v>426</v>
      </c>
      <c r="Q10" s="101" t="s">
        <v>249</v>
      </c>
      <c r="R10" s="102">
        <v>0</v>
      </c>
    </row>
    <row r="11" spans="1:18">
      <c r="A11" s="97" t="s">
        <v>814</v>
      </c>
      <c r="B11" s="97" t="s">
        <v>399</v>
      </c>
      <c r="C11" s="97" t="s">
        <v>400</v>
      </c>
      <c r="D11" s="98">
        <v>2</v>
      </c>
      <c r="E11" s="98">
        <v>7</v>
      </c>
      <c r="F11" s="98">
        <v>2024</v>
      </c>
      <c r="G11" s="99">
        <v>45475</v>
      </c>
      <c r="H11" s="97" t="s">
        <v>845</v>
      </c>
      <c r="I11" s="99">
        <v>45489.550137268518</v>
      </c>
      <c r="J11" s="99">
        <v>45475</v>
      </c>
      <c r="K11" s="97" t="s">
        <v>336</v>
      </c>
      <c r="L11" s="97" t="s">
        <v>336</v>
      </c>
      <c r="M11" s="97" t="s">
        <v>843</v>
      </c>
      <c r="N11" s="100">
        <v>2470</v>
      </c>
      <c r="O11" s="100"/>
      <c r="P11" s="101" t="s">
        <v>426</v>
      </c>
      <c r="Q11" s="101" t="s">
        <v>249</v>
      </c>
      <c r="R11" s="102">
        <v>0</v>
      </c>
    </row>
    <row r="12" spans="1:18">
      <c r="A12" s="97" t="s">
        <v>814</v>
      </c>
      <c r="B12" s="97" t="s">
        <v>399</v>
      </c>
      <c r="C12" s="97" t="s">
        <v>400</v>
      </c>
      <c r="D12" s="98">
        <v>2</v>
      </c>
      <c r="E12" s="98">
        <v>7</v>
      </c>
      <c r="F12" s="98">
        <v>2024</v>
      </c>
      <c r="G12" s="99">
        <v>45475</v>
      </c>
      <c r="H12" s="97" t="s">
        <v>845</v>
      </c>
      <c r="I12" s="99">
        <v>45489.550137268518</v>
      </c>
      <c r="J12" s="99">
        <v>45475</v>
      </c>
      <c r="K12" s="97" t="s">
        <v>336</v>
      </c>
      <c r="L12" s="97" t="s">
        <v>336</v>
      </c>
      <c r="M12" s="97" t="s">
        <v>398</v>
      </c>
      <c r="N12" s="100"/>
      <c r="O12" s="100">
        <v>2470</v>
      </c>
      <c r="P12" s="101" t="s">
        <v>426</v>
      </c>
      <c r="Q12" s="101" t="s">
        <v>249</v>
      </c>
      <c r="R12" s="102">
        <v>0</v>
      </c>
    </row>
    <row r="13" spans="1:18">
      <c r="M13" s="42"/>
    </row>
    <row r="14" spans="1:18">
      <c r="A14" s="97" t="s">
        <v>812</v>
      </c>
      <c r="B14" s="97" t="s">
        <v>407</v>
      </c>
      <c r="C14" s="97" t="s">
        <v>26</v>
      </c>
      <c r="D14" s="98">
        <v>3</v>
      </c>
      <c r="E14" s="98">
        <v>7</v>
      </c>
      <c r="F14" s="98">
        <v>2024</v>
      </c>
      <c r="G14" s="99">
        <v>45475</v>
      </c>
      <c r="H14" s="97" t="s">
        <v>873</v>
      </c>
      <c r="I14" s="99">
        <v>45489.550137268518</v>
      </c>
      <c r="J14" s="99">
        <v>45475</v>
      </c>
      <c r="K14" s="97" t="s">
        <v>858</v>
      </c>
      <c r="L14" s="97">
        <v>0</v>
      </c>
      <c r="M14" s="117" t="s">
        <v>911</v>
      </c>
      <c r="N14" s="100">
        <v>11600</v>
      </c>
      <c r="O14" s="100"/>
      <c r="P14" s="101" t="s">
        <v>200</v>
      </c>
      <c r="Q14" s="101" t="s">
        <v>859</v>
      </c>
      <c r="R14" s="102">
        <v>2204</v>
      </c>
    </row>
    <row r="15" spans="1:18">
      <c r="A15" s="97" t="s">
        <v>812</v>
      </c>
      <c r="B15" s="97" t="s">
        <v>407</v>
      </c>
      <c r="C15" s="97" t="s">
        <v>26</v>
      </c>
      <c r="D15" s="98">
        <v>3</v>
      </c>
      <c r="E15" s="98">
        <v>7</v>
      </c>
      <c r="F15" s="98">
        <v>2024</v>
      </c>
      <c r="G15" s="99">
        <v>45475</v>
      </c>
      <c r="H15" s="97" t="s">
        <v>873</v>
      </c>
      <c r="I15" s="99">
        <v>45489.550137268518</v>
      </c>
      <c r="J15" s="99">
        <v>45475</v>
      </c>
      <c r="K15" s="97" t="s">
        <v>336</v>
      </c>
      <c r="L15" s="97" t="s">
        <v>336</v>
      </c>
      <c r="M15" s="117">
        <v>707</v>
      </c>
      <c r="N15" s="100"/>
      <c r="O15" s="100">
        <v>11600</v>
      </c>
      <c r="P15" s="101" t="s">
        <v>200</v>
      </c>
      <c r="Q15" s="101" t="s">
        <v>859</v>
      </c>
      <c r="R15" s="102">
        <v>0</v>
      </c>
    </row>
    <row r="16" spans="1:18">
      <c r="A16" s="97" t="s">
        <v>812</v>
      </c>
      <c r="B16" s="97" t="s">
        <v>407</v>
      </c>
      <c r="C16" s="97" t="s">
        <v>26</v>
      </c>
      <c r="D16" s="98">
        <v>3</v>
      </c>
      <c r="E16" s="98">
        <v>7</v>
      </c>
      <c r="F16" s="98">
        <v>2024</v>
      </c>
      <c r="G16" s="99">
        <v>45475</v>
      </c>
      <c r="H16" s="97" t="s">
        <v>873</v>
      </c>
      <c r="I16" s="99">
        <v>45489.550137268518</v>
      </c>
      <c r="J16" s="99">
        <v>45475</v>
      </c>
      <c r="K16" s="97" t="s">
        <v>858</v>
      </c>
      <c r="L16" s="97">
        <v>0</v>
      </c>
      <c r="M16" s="117" t="s">
        <v>911</v>
      </c>
      <c r="N16" s="100">
        <v>2204</v>
      </c>
      <c r="O16" s="100"/>
      <c r="P16" s="101" t="s">
        <v>200</v>
      </c>
      <c r="Q16" s="101" t="s">
        <v>859</v>
      </c>
      <c r="R16" s="102">
        <v>0</v>
      </c>
    </row>
    <row r="17" spans="1:18">
      <c r="A17" s="97" t="s">
        <v>812</v>
      </c>
      <c r="B17" s="97" t="s">
        <v>407</v>
      </c>
      <c r="C17" s="97" t="s">
        <v>26</v>
      </c>
      <c r="D17" s="98">
        <v>3</v>
      </c>
      <c r="E17" s="98">
        <v>7</v>
      </c>
      <c r="F17" s="98">
        <v>2024</v>
      </c>
      <c r="G17" s="99">
        <v>45475</v>
      </c>
      <c r="H17" s="97" t="s">
        <v>873</v>
      </c>
      <c r="I17" s="99">
        <v>45489.550137268518</v>
      </c>
      <c r="J17" s="99">
        <v>45475</v>
      </c>
      <c r="K17" s="97" t="s">
        <v>336</v>
      </c>
      <c r="L17" s="97" t="s">
        <v>336</v>
      </c>
      <c r="M17" s="117">
        <v>4427</v>
      </c>
      <c r="N17" s="100"/>
      <c r="O17" s="100">
        <v>2204</v>
      </c>
      <c r="P17" s="101" t="s">
        <v>200</v>
      </c>
      <c r="Q17" s="101" t="s">
        <v>859</v>
      </c>
      <c r="R17" s="102">
        <v>0</v>
      </c>
    </row>
    <row r="18" spans="1:18" ht="6" customHeight="1">
      <c r="K18" s="24"/>
      <c r="L18" s="24"/>
      <c r="M18" s="42"/>
    </row>
    <row r="19" spans="1:18">
      <c r="A19" s="97" t="s">
        <v>812</v>
      </c>
      <c r="B19" s="97" t="s">
        <v>407</v>
      </c>
      <c r="C19" s="97" t="s">
        <v>26</v>
      </c>
      <c r="D19" s="98">
        <v>5</v>
      </c>
      <c r="E19" s="98">
        <v>7</v>
      </c>
      <c r="F19" s="98">
        <v>2024</v>
      </c>
      <c r="G19" s="99">
        <v>45475</v>
      </c>
      <c r="H19" s="104" t="s">
        <v>847</v>
      </c>
      <c r="I19" s="99">
        <v>45489.550137268518</v>
      </c>
      <c r="J19" s="99">
        <v>45475</v>
      </c>
      <c r="K19" s="97" t="s">
        <v>858</v>
      </c>
      <c r="L19" s="97">
        <v>0</v>
      </c>
      <c r="M19" s="117" t="s">
        <v>912</v>
      </c>
      <c r="N19" s="103">
        <v>900</v>
      </c>
      <c r="O19" s="103"/>
      <c r="P19" s="101" t="s">
        <v>200</v>
      </c>
      <c r="Q19" s="101" t="s">
        <v>860</v>
      </c>
      <c r="R19" s="102">
        <v>171</v>
      </c>
    </row>
    <row r="20" spans="1:18">
      <c r="A20" s="97" t="s">
        <v>812</v>
      </c>
      <c r="B20" s="97" t="s">
        <v>407</v>
      </c>
      <c r="C20" s="97" t="s">
        <v>26</v>
      </c>
      <c r="D20" s="98">
        <v>5</v>
      </c>
      <c r="E20" s="98">
        <v>7</v>
      </c>
      <c r="F20" s="98">
        <v>2024</v>
      </c>
      <c r="G20" s="99">
        <v>45475</v>
      </c>
      <c r="H20" s="104" t="s">
        <v>847</v>
      </c>
      <c r="I20" s="99">
        <v>45489.550137268518</v>
      </c>
      <c r="J20" s="99">
        <v>45475</v>
      </c>
      <c r="K20" s="133" t="s">
        <v>336</v>
      </c>
      <c r="L20" s="133" t="s">
        <v>336</v>
      </c>
      <c r="M20" s="134">
        <v>707</v>
      </c>
      <c r="N20" s="103"/>
      <c r="O20" s="103">
        <v>900</v>
      </c>
      <c r="P20" s="101" t="s">
        <v>200</v>
      </c>
      <c r="Q20" s="101" t="s">
        <v>860</v>
      </c>
      <c r="R20" s="102">
        <v>0</v>
      </c>
    </row>
    <row r="21" spans="1:18">
      <c r="A21" s="97" t="s">
        <v>812</v>
      </c>
      <c r="B21" s="97" t="s">
        <v>407</v>
      </c>
      <c r="C21" s="97" t="s">
        <v>26</v>
      </c>
      <c r="D21" s="98">
        <v>5</v>
      </c>
      <c r="E21" s="98">
        <v>7</v>
      </c>
      <c r="F21" s="98">
        <v>2024</v>
      </c>
      <c r="G21" s="99">
        <v>45475</v>
      </c>
      <c r="H21" s="104" t="s">
        <v>847</v>
      </c>
      <c r="I21" s="99">
        <v>45489.550137268518</v>
      </c>
      <c r="J21" s="99">
        <v>45475</v>
      </c>
      <c r="K21" s="133" t="s">
        <v>858</v>
      </c>
      <c r="L21" s="133">
        <v>0</v>
      </c>
      <c r="M21" s="117" t="s">
        <v>912</v>
      </c>
      <c r="N21" s="103">
        <v>171</v>
      </c>
      <c r="O21" s="103"/>
      <c r="P21" s="101" t="s">
        <v>200</v>
      </c>
      <c r="Q21" s="101" t="s">
        <v>860</v>
      </c>
      <c r="R21" s="102">
        <v>0</v>
      </c>
    </row>
    <row r="22" spans="1:18">
      <c r="A22" s="97" t="s">
        <v>812</v>
      </c>
      <c r="B22" s="97" t="s">
        <v>407</v>
      </c>
      <c r="C22" s="97" t="s">
        <v>26</v>
      </c>
      <c r="D22" s="98">
        <v>5</v>
      </c>
      <c r="E22" s="98">
        <v>7</v>
      </c>
      <c r="F22" s="98">
        <v>2024</v>
      </c>
      <c r="G22" s="99">
        <v>45475</v>
      </c>
      <c r="H22" s="104" t="s">
        <v>847</v>
      </c>
      <c r="I22" s="99">
        <v>45489.550137268518</v>
      </c>
      <c r="J22" s="99">
        <v>45475</v>
      </c>
      <c r="K22" s="133" t="s">
        <v>336</v>
      </c>
      <c r="L22" s="133" t="s">
        <v>336</v>
      </c>
      <c r="M22" s="134">
        <v>4427</v>
      </c>
      <c r="N22" s="103"/>
      <c r="O22" s="103">
        <v>171</v>
      </c>
      <c r="P22" s="101" t="s">
        <v>200</v>
      </c>
      <c r="Q22" s="101" t="s">
        <v>860</v>
      </c>
      <c r="R22" s="102">
        <v>0</v>
      </c>
    </row>
    <row r="23" spans="1:18">
      <c r="A23" s="97" t="s">
        <v>812</v>
      </c>
      <c r="B23" s="97" t="s">
        <v>407</v>
      </c>
      <c r="C23" s="97" t="s">
        <v>26</v>
      </c>
      <c r="D23" s="98">
        <v>6</v>
      </c>
      <c r="E23" s="98">
        <v>7</v>
      </c>
      <c r="F23" s="98">
        <v>2024</v>
      </c>
      <c r="G23" s="99">
        <v>45475</v>
      </c>
      <c r="H23" s="104" t="s">
        <v>847</v>
      </c>
      <c r="I23" s="99">
        <v>45489.550137268518</v>
      </c>
      <c r="J23" s="99">
        <v>45475</v>
      </c>
      <c r="K23" s="135" t="s">
        <v>388</v>
      </c>
      <c r="L23" s="135" t="s">
        <v>387</v>
      </c>
      <c r="M23" s="134" t="s">
        <v>913</v>
      </c>
      <c r="N23" s="103">
        <v>500</v>
      </c>
      <c r="O23" s="103"/>
      <c r="P23" s="101" t="s">
        <v>200</v>
      </c>
      <c r="Q23" s="101" t="s">
        <v>860</v>
      </c>
      <c r="R23" s="102">
        <v>95</v>
      </c>
    </row>
    <row r="24" spans="1:18">
      <c r="A24" s="97" t="s">
        <v>812</v>
      </c>
      <c r="B24" s="97" t="s">
        <v>407</v>
      </c>
      <c r="C24" s="97" t="s">
        <v>26</v>
      </c>
      <c r="D24" s="98">
        <v>6</v>
      </c>
      <c r="E24" s="98">
        <v>7</v>
      </c>
      <c r="F24" s="98">
        <v>2024</v>
      </c>
      <c r="G24" s="99">
        <v>45475</v>
      </c>
      <c r="H24" s="104" t="s">
        <v>847</v>
      </c>
      <c r="I24" s="99">
        <v>45489.550137268518</v>
      </c>
      <c r="J24" s="99">
        <v>45475</v>
      </c>
      <c r="K24" s="133" t="s">
        <v>336</v>
      </c>
      <c r="L24" s="133" t="s">
        <v>336</v>
      </c>
      <c r="M24" s="134">
        <v>707</v>
      </c>
      <c r="N24" s="103"/>
      <c r="O24" s="103">
        <v>500</v>
      </c>
      <c r="P24" s="101" t="s">
        <v>200</v>
      </c>
      <c r="Q24" s="101" t="s">
        <v>860</v>
      </c>
      <c r="R24" s="102">
        <v>0</v>
      </c>
    </row>
    <row r="25" spans="1:18">
      <c r="A25" s="97" t="s">
        <v>812</v>
      </c>
      <c r="B25" s="97" t="s">
        <v>407</v>
      </c>
      <c r="C25" s="97" t="s">
        <v>26</v>
      </c>
      <c r="D25" s="98">
        <v>6</v>
      </c>
      <c r="E25" s="98">
        <v>7</v>
      </c>
      <c r="F25" s="98">
        <v>2024</v>
      </c>
      <c r="G25" s="99">
        <v>45475</v>
      </c>
      <c r="H25" s="104" t="s">
        <v>847</v>
      </c>
      <c r="I25" s="99">
        <v>45489.550137268518</v>
      </c>
      <c r="J25" s="99">
        <v>45475</v>
      </c>
      <c r="K25" s="135" t="s">
        <v>388</v>
      </c>
      <c r="L25" s="135" t="s">
        <v>387</v>
      </c>
      <c r="M25" s="134" t="s">
        <v>913</v>
      </c>
      <c r="N25" s="103">
        <v>95</v>
      </c>
      <c r="O25" s="103"/>
      <c r="P25" s="101" t="s">
        <v>200</v>
      </c>
      <c r="Q25" s="101" t="s">
        <v>860</v>
      </c>
      <c r="R25" s="102">
        <v>0</v>
      </c>
    </row>
    <row r="26" spans="1:18">
      <c r="A26" s="97" t="s">
        <v>812</v>
      </c>
      <c r="B26" s="97" t="s">
        <v>407</v>
      </c>
      <c r="C26" s="97" t="s">
        <v>26</v>
      </c>
      <c r="D26" s="98">
        <v>6</v>
      </c>
      <c r="E26" s="98">
        <v>7</v>
      </c>
      <c r="F26" s="98">
        <v>2024</v>
      </c>
      <c r="G26" s="99">
        <v>45475</v>
      </c>
      <c r="H26" s="104" t="s">
        <v>847</v>
      </c>
      <c r="I26" s="99">
        <v>45489.550137268518</v>
      </c>
      <c r="J26" s="99">
        <v>45475</v>
      </c>
      <c r="K26" s="133" t="s">
        <v>336</v>
      </c>
      <c r="L26" s="133" t="s">
        <v>336</v>
      </c>
      <c r="M26" s="134">
        <v>4427</v>
      </c>
      <c r="N26" s="103"/>
      <c r="O26" s="103">
        <v>95</v>
      </c>
      <c r="P26" s="101" t="s">
        <v>200</v>
      </c>
      <c r="Q26" s="101" t="s">
        <v>860</v>
      </c>
      <c r="R26" s="102">
        <v>0</v>
      </c>
    </row>
    <row r="27" spans="1:18">
      <c r="K27" s="24"/>
      <c r="L27" s="24"/>
      <c r="M27" s="42"/>
    </row>
    <row r="28" spans="1:18">
      <c r="A28" s="97" t="s">
        <v>814</v>
      </c>
      <c r="B28" s="97" t="s">
        <v>399</v>
      </c>
      <c r="C28" s="97" t="s">
        <v>400</v>
      </c>
      <c r="D28" s="98">
        <v>4</v>
      </c>
      <c r="E28" s="98">
        <v>7</v>
      </c>
      <c r="F28" s="98">
        <v>2024</v>
      </c>
      <c r="G28" s="99">
        <v>45475</v>
      </c>
      <c r="H28" s="97" t="s">
        <v>857</v>
      </c>
      <c r="I28" s="99">
        <v>45489.550137268518</v>
      </c>
      <c r="J28" s="99">
        <v>45475</v>
      </c>
      <c r="K28" s="97" t="s">
        <v>336</v>
      </c>
      <c r="L28" s="97" t="s">
        <v>336</v>
      </c>
      <c r="M28" s="117">
        <v>607</v>
      </c>
      <c r="N28" s="103">
        <v>10000</v>
      </c>
      <c r="O28" s="103"/>
      <c r="P28" s="101" t="s">
        <v>426</v>
      </c>
      <c r="Q28" s="101" t="s">
        <v>249</v>
      </c>
      <c r="R28" s="102">
        <v>0</v>
      </c>
    </row>
    <row r="29" spans="1:18">
      <c r="A29" s="97" t="s">
        <v>814</v>
      </c>
      <c r="B29" s="97" t="s">
        <v>399</v>
      </c>
      <c r="C29" s="97" t="s">
        <v>400</v>
      </c>
      <c r="D29" s="98">
        <v>4</v>
      </c>
      <c r="E29" s="98">
        <v>7</v>
      </c>
      <c r="F29" s="98">
        <v>2024</v>
      </c>
      <c r="G29" s="99">
        <v>45475</v>
      </c>
      <c r="H29" s="97" t="s">
        <v>857</v>
      </c>
      <c r="I29" s="99">
        <v>45489.550137268518</v>
      </c>
      <c r="J29" s="99">
        <v>45475</v>
      </c>
      <c r="K29" s="97" t="s">
        <v>336</v>
      </c>
      <c r="L29" s="97" t="s">
        <v>336</v>
      </c>
      <c r="M29" s="117">
        <v>371</v>
      </c>
      <c r="N29" s="103"/>
      <c r="O29" s="103">
        <v>10000</v>
      </c>
      <c r="P29" s="101" t="s">
        <v>426</v>
      </c>
      <c r="Q29" s="101" t="s">
        <v>249</v>
      </c>
      <c r="R29" s="102">
        <v>0</v>
      </c>
    </row>
    <row r="30" spans="1:18">
      <c r="A30" s="97" t="s">
        <v>814</v>
      </c>
      <c r="B30" s="97" t="s">
        <v>399</v>
      </c>
      <c r="C30" s="97" t="s">
        <v>400</v>
      </c>
      <c r="D30" s="98">
        <v>4</v>
      </c>
      <c r="E30" s="98">
        <v>7</v>
      </c>
      <c r="F30" s="98">
        <v>2024</v>
      </c>
      <c r="G30" s="99">
        <v>45475</v>
      </c>
      <c r="H30" s="97" t="s">
        <v>857</v>
      </c>
      <c r="I30" s="99">
        <v>45489.550137268518</v>
      </c>
      <c r="J30" s="99">
        <v>45475</v>
      </c>
      <c r="K30" s="97" t="s">
        <v>336</v>
      </c>
      <c r="L30" s="97" t="s">
        <v>336</v>
      </c>
      <c r="M30" s="117">
        <v>378</v>
      </c>
      <c r="N30" s="103">
        <v>3000</v>
      </c>
      <c r="O30" s="103"/>
      <c r="P30" s="101" t="s">
        <v>426</v>
      </c>
      <c r="Q30" s="101" t="s">
        <v>249</v>
      </c>
      <c r="R30" s="102">
        <v>0</v>
      </c>
    </row>
    <row r="31" spans="1:18">
      <c r="A31" s="97" t="s">
        <v>814</v>
      </c>
      <c r="B31" s="97" t="s">
        <v>399</v>
      </c>
      <c r="C31" s="97" t="s">
        <v>400</v>
      </c>
      <c r="D31" s="98">
        <v>4</v>
      </c>
      <c r="E31" s="98">
        <v>7</v>
      </c>
      <c r="F31" s="98">
        <v>2024</v>
      </c>
      <c r="G31" s="99">
        <v>45475</v>
      </c>
      <c r="H31" s="97" t="s">
        <v>857</v>
      </c>
      <c r="I31" s="99">
        <v>45489.550137268518</v>
      </c>
      <c r="J31" s="99">
        <v>45475</v>
      </c>
      <c r="K31" s="97" t="s">
        <v>336</v>
      </c>
      <c r="L31" s="97" t="s">
        <v>336</v>
      </c>
      <c r="M31" s="117">
        <v>371</v>
      </c>
      <c r="N31" s="103"/>
      <c r="O31" s="103">
        <v>3000</v>
      </c>
      <c r="P31" s="101" t="s">
        <v>426</v>
      </c>
      <c r="Q31" s="101" t="s">
        <v>249</v>
      </c>
      <c r="R31" s="102">
        <v>0</v>
      </c>
    </row>
    <row r="32" spans="1:18">
      <c r="A32" s="97" t="s">
        <v>814</v>
      </c>
      <c r="B32" s="97" t="s">
        <v>399</v>
      </c>
      <c r="C32" s="97" t="s">
        <v>400</v>
      </c>
      <c r="D32" s="98">
        <v>4</v>
      </c>
      <c r="E32" s="98">
        <v>7</v>
      </c>
      <c r="F32" s="98">
        <v>2024</v>
      </c>
      <c r="G32" s="99">
        <v>45475</v>
      </c>
      <c r="H32" s="97" t="s">
        <v>857</v>
      </c>
      <c r="I32" s="99">
        <v>45489.550137268518</v>
      </c>
      <c r="J32" s="99">
        <v>45475</v>
      </c>
      <c r="K32" s="97" t="s">
        <v>336</v>
      </c>
      <c r="L32" s="97" t="s">
        <v>336</v>
      </c>
      <c r="M32" s="117">
        <v>4428</v>
      </c>
      <c r="N32" s="103">
        <v>2470</v>
      </c>
      <c r="O32" s="103"/>
      <c r="P32" s="101" t="s">
        <v>426</v>
      </c>
      <c r="Q32" s="101" t="s">
        <v>249</v>
      </c>
      <c r="R32" s="102">
        <v>0</v>
      </c>
    </row>
    <row r="33" spans="1:24">
      <c r="A33" s="97" t="s">
        <v>814</v>
      </c>
      <c r="B33" s="97" t="s">
        <v>399</v>
      </c>
      <c r="C33" s="97" t="s">
        <v>400</v>
      </c>
      <c r="D33" s="98">
        <v>4</v>
      </c>
      <c r="E33" s="98">
        <v>7</v>
      </c>
      <c r="F33" s="98">
        <v>2024</v>
      </c>
      <c r="G33" s="99">
        <v>45475</v>
      </c>
      <c r="H33" s="97" t="s">
        <v>857</v>
      </c>
      <c r="I33" s="99">
        <v>45489.550137268518</v>
      </c>
      <c r="J33" s="99">
        <v>45475</v>
      </c>
      <c r="K33" s="97" t="s">
        <v>336</v>
      </c>
      <c r="L33" s="97" t="s">
        <v>336</v>
      </c>
      <c r="M33" s="117">
        <v>371</v>
      </c>
      <c r="N33" s="103"/>
      <c r="O33" s="103">
        <v>2470</v>
      </c>
      <c r="P33" s="101" t="s">
        <v>426</v>
      </c>
      <c r="Q33" s="101" t="s">
        <v>249</v>
      </c>
      <c r="R33" s="102">
        <v>0</v>
      </c>
    </row>
    <row r="34" spans="1:24">
      <c r="K34" s="24"/>
      <c r="L34" s="24"/>
      <c r="M34" s="42"/>
    </row>
    <row r="35" spans="1:24">
      <c r="A35" s="97" t="s">
        <v>848</v>
      </c>
      <c r="B35" s="97" t="s">
        <v>850</v>
      </c>
      <c r="C35" s="97" t="s">
        <v>851</v>
      </c>
      <c r="D35" s="98">
        <v>7</v>
      </c>
      <c r="E35" s="98">
        <v>7</v>
      </c>
      <c r="F35" s="98">
        <v>2024</v>
      </c>
      <c r="G35" s="99">
        <v>45475</v>
      </c>
      <c r="H35" s="104" t="s">
        <v>854</v>
      </c>
      <c r="I35" s="99">
        <v>45489.550137268518</v>
      </c>
      <c r="J35" s="99">
        <v>45475</v>
      </c>
      <c r="K35" s="97" t="s">
        <v>336</v>
      </c>
      <c r="L35" s="97" t="s">
        <v>336</v>
      </c>
      <c r="M35" s="117">
        <v>5311</v>
      </c>
      <c r="N35" s="103">
        <v>13904</v>
      </c>
      <c r="O35" s="103"/>
      <c r="P35" s="101" t="s">
        <v>426</v>
      </c>
      <c r="Q35" s="101" t="s">
        <v>249</v>
      </c>
      <c r="R35" s="102">
        <v>0</v>
      </c>
    </row>
    <row r="36" spans="1:24">
      <c r="A36" s="97" t="s">
        <v>848</v>
      </c>
      <c r="B36" s="97" t="s">
        <v>850</v>
      </c>
      <c r="C36" s="97" t="s">
        <v>851</v>
      </c>
      <c r="D36" s="98">
        <v>7</v>
      </c>
      <c r="E36" s="98">
        <v>7</v>
      </c>
      <c r="F36" s="98">
        <v>2024</v>
      </c>
      <c r="G36" s="99">
        <v>45475</v>
      </c>
      <c r="H36" s="104" t="s">
        <v>854</v>
      </c>
      <c r="I36" s="99">
        <v>45489.550137268518</v>
      </c>
      <c r="J36" s="99">
        <v>45475</v>
      </c>
      <c r="K36" s="97" t="s">
        <v>858</v>
      </c>
      <c r="L36" s="105" t="s">
        <v>387</v>
      </c>
      <c r="M36" s="117" t="s">
        <v>911</v>
      </c>
      <c r="N36" s="103"/>
      <c r="O36" s="103">
        <v>13904</v>
      </c>
      <c r="P36" s="101" t="s">
        <v>426</v>
      </c>
      <c r="Q36" s="101" t="s">
        <v>249</v>
      </c>
      <c r="R36" s="102">
        <v>0</v>
      </c>
    </row>
    <row r="37" spans="1:24">
      <c r="A37" s="97" t="s">
        <v>848</v>
      </c>
      <c r="B37" s="97" t="s">
        <v>850</v>
      </c>
      <c r="C37" s="97" t="s">
        <v>851</v>
      </c>
      <c r="D37" s="98">
        <v>8</v>
      </c>
      <c r="E37" s="98">
        <v>7</v>
      </c>
      <c r="F37" s="98">
        <v>2024</v>
      </c>
      <c r="G37" s="99">
        <v>45475</v>
      </c>
      <c r="H37" s="104" t="s">
        <v>854</v>
      </c>
      <c r="I37" s="99">
        <v>45489.550137268518</v>
      </c>
      <c r="J37" s="99">
        <v>45475</v>
      </c>
      <c r="K37" s="97" t="s">
        <v>336</v>
      </c>
      <c r="L37" s="97" t="s">
        <v>336</v>
      </c>
      <c r="M37" s="117">
        <v>5311</v>
      </c>
      <c r="N37" s="103">
        <v>595</v>
      </c>
      <c r="O37" s="103"/>
      <c r="P37" s="101" t="s">
        <v>426</v>
      </c>
      <c r="Q37" s="101" t="s">
        <v>249</v>
      </c>
      <c r="R37" s="102">
        <v>0</v>
      </c>
    </row>
    <row r="38" spans="1:24">
      <c r="A38" s="97" t="s">
        <v>849</v>
      </c>
      <c r="B38" s="97" t="s">
        <v>850</v>
      </c>
      <c r="C38" s="97" t="s">
        <v>851</v>
      </c>
      <c r="D38" s="98">
        <v>8</v>
      </c>
      <c r="E38" s="98">
        <v>7</v>
      </c>
      <c r="F38" s="98">
        <v>2024</v>
      </c>
      <c r="G38" s="99">
        <v>45475</v>
      </c>
      <c r="H38" s="104" t="s">
        <v>854</v>
      </c>
      <c r="I38" s="99">
        <v>45489.550137268518</v>
      </c>
      <c r="J38" s="99">
        <v>45475</v>
      </c>
      <c r="K38" s="105" t="s">
        <v>388</v>
      </c>
      <c r="L38" s="105" t="s">
        <v>387</v>
      </c>
      <c r="M38" s="134" t="s">
        <v>913</v>
      </c>
      <c r="N38" s="103"/>
      <c r="O38" s="103">
        <v>595</v>
      </c>
      <c r="P38" s="101" t="s">
        <v>426</v>
      </c>
      <c r="Q38" s="101" t="s">
        <v>249</v>
      </c>
      <c r="R38" s="102">
        <v>0</v>
      </c>
    </row>
    <row r="39" spans="1:24">
      <c r="K39" s="24"/>
      <c r="L39" s="24"/>
      <c r="M39" s="42"/>
    </row>
    <row r="40" spans="1:24">
      <c r="A40" s="97" t="s">
        <v>816</v>
      </c>
      <c r="B40" s="97" t="s">
        <v>852</v>
      </c>
      <c r="C40" s="97" t="s">
        <v>423</v>
      </c>
      <c r="D40" s="98">
        <v>9</v>
      </c>
      <c r="E40" s="98">
        <v>7</v>
      </c>
      <c r="F40" s="98">
        <v>2024</v>
      </c>
      <c r="G40" s="99">
        <v>45475</v>
      </c>
      <c r="H40" s="104" t="s">
        <v>855</v>
      </c>
      <c r="I40" s="99">
        <v>45489.550137268518</v>
      </c>
      <c r="J40" s="99">
        <v>45475</v>
      </c>
      <c r="K40" s="97" t="s">
        <v>336</v>
      </c>
      <c r="L40" s="97" t="s">
        <v>336</v>
      </c>
      <c r="M40" s="117">
        <v>5125</v>
      </c>
      <c r="N40" s="103">
        <v>1071</v>
      </c>
      <c r="O40" s="103"/>
      <c r="P40" s="101" t="s">
        <v>426</v>
      </c>
      <c r="Q40" s="101" t="s">
        <v>249</v>
      </c>
      <c r="R40" s="102">
        <v>0</v>
      </c>
    </row>
    <row r="41" spans="1:24">
      <c r="A41" s="97" t="s">
        <v>816</v>
      </c>
      <c r="B41" s="97" t="s">
        <v>852</v>
      </c>
      <c r="C41" s="97" t="s">
        <v>423</v>
      </c>
      <c r="D41" s="98">
        <v>9</v>
      </c>
      <c r="E41" s="98">
        <v>7</v>
      </c>
      <c r="F41" s="98">
        <v>2024</v>
      </c>
      <c r="G41" s="99">
        <v>45475</v>
      </c>
      <c r="H41" s="104" t="s">
        <v>855</v>
      </c>
      <c r="I41" s="99">
        <v>45489.550137268518</v>
      </c>
      <c r="J41" s="99">
        <v>45475</v>
      </c>
      <c r="K41" s="97" t="s">
        <v>858</v>
      </c>
      <c r="L41" s="105" t="s">
        <v>387</v>
      </c>
      <c r="M41" s="117" t="s">
        <v>912</v>
      </c>
      <c r="N41" s="103"/>
      <c r="O41" s="103">
        <v>1071</v>
      </c>
      <c r="P41" s="101" t="s">
        <v>426</v>
      </c>
      <c r="Q41" s="101" t="s">
        <v>249</v>
      </c>
      <c r="R41" s="102">
        <v>0</v>
      </c>
    </row>
    <row r="42" spans="1:24">
      <c r="A42" s="97" t="s">
        <v>816</v>
      </c>
      <c r="B42" s="97" t="s">
        <v>852</v>
      </c>
      <c r="C42" s="97" t="s">
        <v>423</v>
      </c>
      <c r="D42" s="98">
        <v>10</v>
      </c>
      <c r="E42" s="98">
        <v>7</v>
      </c>
      <c r="F42" s="98">
        <v>2024</v>
      </c>
      <c r="G42" s="99">
        <v>45477</v>
      </c>
      <c r="H42" s="104" t="s">
        <v>853</v>
      </c>
      <c r="I42" s="99">
        <v>45489.550137268518</v>
      </c>
      <c r="J42" s="99">
        <v>45477</v>
      </c>
      <c r="K42" s="97" t="s">
        <v>336</v>
      </c>
      <c r="L42" s="97" t="s">
        <v>336</v>
      </c>
      <c r="M42" s="117">
        <v>5121</v>
      </c>
      <c r="N42" s="103">
        <v>1071</v>
      </c>
      <c r="O42" s="103"/>
      <c r="P42" s="101" t="s">
        <v>426</v>
      </c>
      <c r="Q42" s="101" t="s">
        <v>249</v>
      </c>
      <c r="R42" s="102">
        <v>0</v>
      </c>
    </row>
    <row r="43" spans="1:24">
      <c r="A43" s="97" t="s">
        <v>816</v>
      </c>
      <c r="B43" s="97" t="s">
        <v>852</v>
      </c>
      <c r="C43" s="97" t="s">
        <v>423</v>
      </c>
      <c r="D43" s="98">
        <v>10</v>
      </c>
      <c r="E43" s="98">
        <v>7</v>
      </c>
      <c r="F43" s="98">
        <v>2024</v>
      </c>
      <c r="G43" s="99">
        <v>45477</v>
      </c>
      <c r="H43" s="104" t="s">
        <v>856</v>
      </c>
      <c r="I43" s="99">
        <v>45489.550137268518</v>
      </c>
      <c r="J43" s="99">
        <v>45477</v>
      </c>
      <c r="K43" s="97" t="s">
        <v>336</v>
      </c>
      <c r="L43" s="97" t="s">
        <v>336</v>
      </c>
      <c r="M43" s="117">
        <v>5125</v>
      </c>
      <c r="N43" s="103"/>
      <c r="O43" s="103">
        <v>1071</v>
      </c>
      <c r="P43" s="101" t="s">
        <v>426</v>
      </c>
      <c r="Q43" s="101" t="s">
        <v>249</v>
      </c>
      <c r="R43" s="102">
        <v>0</v>
      </c>
    </row>
    <row r="44" spans="1:24" ht="15" thickBot="1"/>
    <row r="45" spans="1:24" ht="19.5" customHeight="1" thickBot="1">
      <c r="A45" s="366" t="s">
        <v>861</v>
      </c>
      <c r="B45" s="367"/>
      <c r="C45" s="367"/>
      <c r="D45" s="367"/>
      <c r="E45" s="367"/>
      <c r="F45" s="367"/>
      <c r="G45" s="367"/>
      <c r="H45" s="367"/>
      <c r="I45" s="367"/>
      <c r="J45" s="367"/>
      <c r="K45" s="367"/>
      <c r="L45" s="367"/>
      <c r="M45" s="367"/>
      <c r="N45" s="367"/>
      <c r="O45" s="367"/>
      <c r="P45" s="367"/>
      <c r="Q45" s="367"/>
      <c r="R45" s="367"/>
      <c r="S45" s="367"/>
      <c r="T45" s="367"/>
      <c r="U45" s="367"/>
      <c r="V45" s="367"/>
      <c r="W45" s="367"/>
      <c r="X45" s="368"/>
    </row>
    <row r="46" spans="1:24" s="1" customFormat="1">
      <c r="A46" s="118" t="s">
        <v>470</v>
      </c>
      <c r="B46" s="118" t="s">
        <v>471</v>
      </c>
      <c r="C46" s="118" t="s">
        <v>152</v>
      </c>
      <c r="D46" s="118" t="s">
        <v>153</v>
      </c>
      <c r="E46" s="118" t="s">
        <v>472</v>
      </c>
      <c r="F46" s="118" t="s">
        <v>473</v>
      </c>
      <c r="G46" s="118" t="s">
        <v>474</v>
      </c>
      <c r="H46" s="118" t="s">
        <v>475</v>
      </c>
      <c r="I46" s="121" t="s">
        <v>863</v>
      </c>
      <c r="J46" s="118" t="s">
        <v>476</v>
      </c>
      <c r="K46" s="118" t="s">
        <v>481</v>
      </c>
      <c r="L46" s="118" t="s">
        <v>484</v>
      </c>
      <c r="M46" s="118" t="s">
        <v>485</v>
      </c>
      <c r="N46" s="118" t="s">
        <v>482</v>
      </c>
      <c r="O46" s="118" t="s">
        <v>483</v>
      </c>
      <c r="P46" s="122" t="s">
        <v>480</v>
      </c>
      <c r="Q46" s="118" t="s">
        <v>486</v>
      </c>
      <c r="R46" s="118" t="s">
        <v>487</v>
      </c>
      <c r="S46" s="118" t="s">
        <v>488</v>
      </c>
      <c r="T46" s="118" t="s">
        <v>489</v>
      </c>
      <c r="U46" s="118" t="s">
        <v>490</v>
      </c>
      <c r="V46" s="118" t="s">
        <v>370</v>
      </c>
      <c r="W46" s="118" t="s">
        <v>371</v>
      </c>
      <c r="X46" s="118" t="s">
        <v>372</v>
      </c>
    </row>
    <row r="47" spans="1:24" s="1" customFormat="1" ht="57.6">
      <c r="A47" s="119" t="s">
        <v>493</v>
      </c>
      <c r="B47" s="119" t="s">
        <v>159</v>
      </c>
      <c r="C47" s="119" t="s">
        <v>156</v>
      </c>
      <c r="D47" s="119" t="s">
        <v>157</v>
      </c>
      <c r="E47" s="119" t="s">
        <v>92</v>
      </c>
      <c r="F47" s="119" t="s">
        <v>494</v>
      </c>
      <c r="G47" s="119" t="s">
        <v>495</v>
      </c>
      <c r="H47" s="119" t="s">
        <v>496</v>
      </c>
      <c r="I47" s="123" t="s">
        <v>864</v>
      </c>
      <c r="J47" s="119" t="s">
        <v>92</v>
      </c>
      <c r="K47" s="119" t="s">
        <v>454</v>
      </c>
      <c r="L47" s="119" t="s">
        <v>500</v>
      </c>
      <c r="M47" s="119" t="s">
        <v>501</v>
      </c>
      <c r="N47" s="119" t="s">
        <v>340</v>
      </c>
      <c r="O47" s="119" t="s">
        <v>499</v>
      </c>
      <c r="P47" s="124" t="s">
        <v>40</v>
      </c>
      <c r="Q47" s="119" t="s">
        <v>502</v>
      </c>
      <c r="R47" s="119" t="s">
        <v>503</v>
      </c>
      <c r="S47" s="119" t="s">
        <v>504</v>
      </c>
      <c r="T47" s="119" t="s">
        <v>505</v>
      </c>
      <c r="U47" s="119" t="s">
        <v>506</v>
      </c>
      <c r="V47" s="119" t="s">
        <v>220</v>
      </c>
      <c r="W47" s="119" t="s">
        <v>225</v>
      </c>
      <c r="X47" s="119" t="s">
        <v>382</v>
      </c>
    </row>
    <row r="48" spans="1:24" s="32" customFormat="1" ht="28.8">
      <c r="A48" s="112">
        <v>1</v>
      </c>
      <c r="B48" s="113" t="s">
        <v>858</v>
      </c>
      <c r="C48" s="112" t="s">
        <v>180</v>
      </c>
      <c r="D48" s="112" t="s">
        <v>162</v>
      </c>
      <c r="E48" s="104" t="s">
        <v>872</v>
      </c>
      <c r="F48" s="112" t="s">
        <v>862</v>
      </c>
      <c r="G48" s="120">
        <v>751</v>
      </c>
      <c r="H48" s="112">
        <v>0</v>
      </c>
      <c r="I48" s="112">
        <v>1</v>
      </c>
      <c r="J48" s="134">
        <v>707</v>
      </c>
      <c r="K48" s="112">
        <v>1</v>
      </c>
      <c r="L48" s="112" t="s">
        <v>63</v>
      </c>
      <c r="M48" s="112"/>
      <c r="N48" s="114">
        <v>900</v>
      </c>
      <c r="O48" s="112" t="s">
        <v>862</v>
      </c>
      <c r="P48" s="112" t="s">
        <v>865</v>
      </c>
      <c r="Q48" s="114">
        <v>900</v>
      </c>
      <c r="R48" s="112" t="s">
        <v>513</v>
      </c>
      <c r="S48" s="114">
        <v>900</v>
      </c>
      <c r="T48" s="112">
        <v>1</v>
      </c>
      <c r="U48" s="112" t="s">
        <v>514</v>
      </c>
      <c r="V48" s="112">
        <v>300</v>
      </c>
      <c r="W48" s="112">
        <v>310327</v>
      </c>
      <c r="X48" s="112">
        <v>171</v>
      </c>
    </row>
    <row r="49" spans="1:24" s="32" customFormat="1">
      <c r="A49" s="112">
        <v>2</v>
      </c>
      <c r="B49" s="115" t="s">
        <v>388</v>
      </c>
      <c r="C49" s="112" t="s">
        <v>180</v>
      </c>
      <c r="D49" s="112" t="s">
        <v>162</v>
      </c>
      <c r="E49" s="104" t="s">
        <v>871</v>
      </c>
      <c r="F49" s="112" t="s">
        <v>862</v>
      </c>
      <c r="G49" s="120">
        <v>751</v>
      </c>
      <c r="H49" s="112">
        <v>0</v>
      </c>
      <c r="I49" s="112">
        <v>1</v>
      </c>
      <c r="J49" s="134">
        <v>707</v>
      </c>
      <c r="K49" s="112">
        <v>1</v>
      </c>
      <c r="L49" s="112" t="s">
        <v>63</v>
      </c>
      <c r="M49" s="112"/>
      <c r="N49" s="114">
        <v>500</v>
      </c>
      <c r="O49" s="112" t="s">
        <v>862</v>
      </c>
      <c r="P49" s="112" t="s">
        <v>866</v>
      </c>
      <c r="Q49" s="114">
        <v>500</v>
      </c>
      <c r="R49" s="112" t="s">
        <v>513</v>
      </c>
      <c r="S49" s="114">
        <v>500</v>
      </c>
      <c r="T49" s="112">
        <v>1</v>
      </c>
      <c r="U49" s="112" t="s">
        <v>514</v>
      </c>
      <c r="V49" s="112">
        <v>300</v>
      </c>
      <c r="W49" s="112">
        <v>310327</v>
      </c>
      <c r="X49" s="112">
        <v>95</v>
      </c>
    </row>
    <row r="50" spans="1:24" ht="15" thickBot="1"/>
    <row r="51" spans="1:24" ht="18.600000000000001" thickBot="1">
      <c r="A51" s="369" t="s">
        <v>867</v>
      </c>
      <c r="B51" s="370"/>
      <c r="C51" s="370"/>
      <c r="D51" s="370"/>
      <c r="E51" s="370"/>
      <c r="F51" s="370"/>
      <c r="G51" s="370"/>
      <c r="H51" s="370"/>
      <c r="I51" s="370"/>
      <c r="J51" s="370"/>
      <c r="K51" s="370"/>
      <c r="L51" s="370"/>
      <c r="M51" s="370"/>
      <c r="N51" s="370"/>
      <c r="O51" s="370"/>
      <c r="P51" s="371"/>
      <c r="Q51" s="116"/>
      <c r="R51" s="116"/>
      <c r="S51" s="116"/>
    </row>
    <row r="52" spans="1:24" s="1" customFormat="1">
      <c r="A52" s="118" t="s">
        <v>532</v>
      </c>
      <c r="B52" s="118" t="s">
        <v>533</v>
      </c>
      <c r="C52" s="118" t="s">
        <v>534</v>
      </c>
      <c r="D52" s="118" t="s">
        <v>820</v>
      </c>
      <c r="E52" s="118" t="s">
        <v>535</v>
      </c>
      <c r="F52" s="118" t="s">
        <v>536</v>
      </c>
      <c r="G52" s="118" t="s">
        <v>538</v>
      </c>
      <c r="H52" s="118" t="s">
        <v>537</v>
      </c>
      <c r="I52" s="118" t="s">
        <v>539</v>
      </c>
      <c r="J52" s="118" t="s">
        <v>486</v>
      </c>
      <c r="K52" s="118" t="s">
        <v>487</v>
      </c>
      <c r="L52" s="118" t="s">
        <v>488</v>
      </c>
      <c r="M52" s="118" t="s">
        <v>489</v>
      </c>
      <c r="N52" s="122" t="s">
        <v>370</v>
      </c>
      <c r="O52" s="122" t="s">
        <v>371</v>
      </c>
      <c r="P52" s="118" t="s">
        <v>372</v>
      </c>
    </row>
    <row r="53" spans="1:24" s="1" customFormat="1" ht="43.2">
      <c r="A53" s="119" t="s">
        <v>817</v>
      </c>
      <c r="B53" s="119" t="s">
        <v>818</v>
      </c>
      <c r="C53" s="119" t="s">
        <v>819</v>
      </c>
      <c r="D53" s="119" t="s">
        <v>508</v>
      </c>
      <c r="E53" s="119" t="s">
        <v>40</v>
      </c>
      <c r="F53" s="119" t="s">
        <v>92</v>
      </c>
      <c r="G53" s="119" t="s">
        <v>159</v>
      </c>
      <c r="H53" s="119" t="s">
        <v>172</v>
      </c>
      <c r="I53" s="119" t="s">
        <v>506</v>
      </c>
      <c r="J53" s="119" t="s">
        <v>502</v>
      </c>
      <c r="K53" s="119" t="s">
        <v>503</v>
      </c>
      <c r="L53" s="119" t="s">
        <v>504</v>
      </c>
      <c r="M53" s="119" t="s">
        <v>505</v>
      </c>
      <c r="N53" s="124" t="s">
        <v>220</v>
      </c>
      <c r="O53" s="124" t="s">
        <v>225</v>
      </c>
      <c r="P53" s="119" t="s">
        <v>382</v>
      </c>
    </row>
    <row r="54" spans="1:24">
      <c r="A54" s="104">
        <v>1</v>
      </c>
      <c r="B54" s="99">
        <v>45475</v>
      </c>
      <c r="C54" s="105" t="s">
        <v>45</v>
      </c>
      <c r="D54" s="105">
        <v>10</v>
      </c>
      <c r="E54" s="104" t="s">
        <v>869</v>
      </c>
      <c r="F54" s="117" t="s">
        <v>911</v>
      </c>
      <c r="G54" s="97" t="s">
        <v>858</v>
      </c>
      <c r="H54" s="104">
        <v>0</v>
      </c>
      <c r="I54" s="104" t="s">
        <v>525</v>
      </c>
      <c r="J54" s="103">
        <v>13904</v>
      </c>
      <c r="K54" s="104" t="s">
        <v>513</v>
      </c>
      <c r="L54" s="103">
        <v>13904</v>
      </c>
      <c r="M54" s="104">
        <v>1</v>
      </c>
      <c r="N54" s="103" t="s">
        <v>426</v>
      </c>
      <c r="O54" s="103" t="s">
        <v>249</v>
      </c>
      <c r="P54" s="104">
        <v>0</v>
      </c>
    </row>
    <row r="55" spans="1:24">
      <c r="A55" s="104">
        <v>2</v>
      </c>
      <c r="B55" s="99">
        <v>45475</v>
      </c>
      <c r="C55" s="105" t="s">
        <v>45</v>
      </c>
      <c r="D55" s="105" t="s">
        <v>22</v>
      </c>
      <c r="E55" s="104" t="s">
        <v>869</v>
      </c>
      <c r="F55" s="134" t="s">
        <v>913</v>
      </c>
      <c r="G55" s="105" t="s">
        <v>388</v>
      </c>
      <c r="H55" s="104">
        <v>0</v>
      </c>
      <c r="I55" s="104" t="s">
        <v>525</v>
      </c>
      <c r="J55" s="103">
        <v>595</v>
      </c>
      <c r="K55" s="104" t="s">
        <v>513</v>
      </c>
      <c r="L55" s="103">
        <v>595</v>
      </c>
      <c r="M55" s="104">
        <v>1</v>
      </c>
      <c r="N55" s="103" t="s">
        <v>426</v>
      </c>
      <c r="O55" s="103" t="s">
        <v>249</v>
      </c>
      <c r="P55" s="104">
        <v>0</v>
      </c>
    </row>
    <row r="56" spans="1:24">
      <c r="A56" s="104">
        <v>3</v>
      </c>
      <c r="B56" s="99">
        <v>45475</v>
      </c>
      <c r="C56" s="105" t="s">
        <v>821</v>
      </c>
      <c r="D56" s="105" t="s">
        <v>868</v>
      </c>
      <c r="E56" s="104" t="s">
        <v>869</v>
      </c>
      <c r="F56" s="117" t="s">
        <v>912</v>
      </c>
      <c r="G56" s="97" t="s">
        <v>858</v>
      </c>
      <c r="H56" s="104">
        <v>0</v>
      </c>
      <c r="I56" s="104" t="s">
        <v>525</v>
      </c>
      <c r="J56" s="103">
        <v>1071</v>
      </c>
      <c r="K56" s="104" t="s">
        <v>513</v>
      </c>
      <c r="L56" s="103">
        <v>1071</v>
      </c>
      <c r="M56" s="104">
        <v>1</v>
      </c>
      <c r="N56" s="103" t="s">
        <v>426</v>
      </c>
      <c r="O56" s="103" t="s">
        <v>249</v>
      </c>
      <c r="P56" s="104">
        <v>0</v>
      </c>
    </row>
    <row r="95" spans="1:19" ht="15" thickBot="1"/>
    <row r="96" spans="1:19" ht="18.600000000000001" thickBot="1">
      <c r="A96" s="369" t="s">
        <v>870</v>
      </c>
      <c r="B96" s="370"/>
      <c r="C96" s="370"/>
      <c r="D96" s="370"/>
      <c r="E96" s="370"/>
      <c r="F96" s="370"/>
      <c r="G96" s="370"/>
      <c r="H96" s="370"/>
      <c r="I96" s="370"/>
      <c r="J96" s="370"/>
      <c r="K96" s="370"/>
      <c r="L96" s="370"/>
      <c r="M96" s="370"/>
      <c r="N96" s="370"/>
      <c r="O96" s="370"/>
      <c r="P96" s="370"/>
      <c r="Q96" s="370"/>
      <c r="R96" s="370"/>
      <c r="S96" s="371"/>
    </row>
  </sheetData>
  <mergeCells count="4">
    <mergeCell ref="A2:R2"/>
    <mergeCell ref="A45:X45"/>
    <mergeCell ref="A51:P51"/>
    <mergeCell ref="A96:S96"/>
  </mergeCells>
  <phoneticPr fontId="2" type="noConversion"/>
  <hyperlinks>
    <hyperlink ref="A1" location="'D406'!A1" display="D406" xr:uid="{5BB7714E-1994-4E1C-8C7A-33AA20C0F9F0}"/>
  </hyperlinks>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14C5E-B7CE-4F6E-AF39-FFFA83AE855D}">
  <dimension ref="A1:K150"/>
  <sheetViews>
    <sheetView workbookViewId="0">
      <selection activeCell="N12" sqref="N12"/>
    </sheetView>
  </sheetViews>
  <sheetFormatPr defaultRowHeight="14.4"/>
  <cols>
    <col min="3" max="3" width="16.33203125" customWidth="1"/>
    <col min="4" max="4" width="13.33203125" customWidth="1"/>
    <col min="8" max="10" width="17.5546875" customWidth="1"/>
  </cols>
  <sheetData>
    <row r="1" spans="1:11">
      <c r="A1" s="293" t="s">
        <v>1789</v>
      </c>
    </row>
    <row r="4" spans="1:11">
      <c r="B4" s="296" t="s">
        <v>1790</v>
      </c>
      <c r="C4" s="296"/>
      <c r="D4" s="296"/>
      <c r="E4" s="296"/>
      <c r="F4" s="296"/>
      <c r="G4" s="296"/>
      <c r="H4" s="296"/>
      <c r="I4" s="296"/>
      <c r="J4" s="296"/>
      <c r="K4" s="295"/>
    </row>
    <row r="5" spans="1:11">
      <c r="B5" s="294"/>
      <c r="C5" s="294"/>
      <c r="D5" s="295"/>
      <c r="E5" s="294"/>
      <c r="F5" s="294"/>
      <c r="G5" s="294"/>
      <c r="H5" s="294"/>
      <c r="I5" s="294"/>
      <c r="J5" s="294"/>
      <c r="K5" s="294"/>
    </row>
    <row r="6" spans="1:11">
      <c r="B6" s="294"/>
      <c r="C6" s="294" t="s">
        <v>1791</v>
      </c>
      <c r="D6" s="294">
        <v>401</v>
      </c>
      <c r="E6" s="294"/>
      <c r="F6" s="294">
        <v>119</v>
      </c>
      <c r="G6" s="294"/>
      <c r="H6" s="294"/>
      <c r="I6" s="294"/>
      <c r="J6" s="294"/>
      <c r="K6" s="294"/>
    </row>
    <row r="7" spans="1:11">
      <c r="B7" s="294"/>
      <c r="C7" s="297" t="s">
        <v>1792</v>
      </c>
      <c r="D7" s="294"/>
      <c r="E7" s="294"/>
      <c r="F7" s="294">
        <v>100</v>
      </c>
      <c r="G7" s="294"/>
      <c r="H7" s="294"/>
      <c r="I7" s="294"/>
      <c r="J7" s="294"/>
      <c r="K7" s="294"/>
    </row>
    <row r="8" spans="1:11">
      <c r="B8" s="294"/>
      <c r="C8" s="297">
        <v>4426</v>
      </c>
      <c r="D8" s="294"/>
      <c r="E8" s="294"/>
      <c r="F8" s="294">
        <v>19</v>
      </c>
      <c r="G8" s="294"/>
      <c r="H8" s="294"/>
      <c r="I8" s="294"/>
      <c r="J8" s="294"/>
      <c r="K8" s="294"/>
    </row>
    <row r="9" spans="1:11">
      <c r="B9" s="294"/>
      <c r="C9" s="294"/>
      <c r="D9" s="294"/>
      <c r="E9" s="294"/>
      <c r="F9" s="294"/>
      <c r="G9" s="294"/>
      <c r="H9" s="294"/>
      <c r="I9" s="294"/>
      <c r="J9" s="294"/>
      <c r="K9" s="294"/>
    </row>
    <row r="10" spans="1:11">
      <c r="B10" s="295" t="s">
        <v>1793</v>
      </c>
      <c r="C10" s="295" t="s">
        <v>1794</v>
      </c>
      <c r="D10" s="298" t="s">
        <v>92</v>
      </c>
      <c r="E10" s="295" t="s">
        <v>1795</v>
      </c>
      <c r="F10" s="295" t="s">
        <v>1796</v>
      </c>
      <c r="G10" s="295" t="s">
        <v>1797</v>
      </c>
      <c r="H10" s="295" t="s">
        <v>1798</v>
      </c>
      <c r="I10" s="295" t="s">
        <v>1799</v>
      </c>
      <c r="J10" s="295" t="s">
        <v>1800</v>
      </c>
      <c r="K10" s="295"/>
    </row>
    <row r="11" spans="1:11">
      <c r="B11" s="294">
        <v>12345</v>
      </c>
      <c r="C11" s="294">
        <v>202410311</v>
      </c>
      <c r="D11" s="297">
        <v>401</v>
      </c>
      <c r="E11" s="299" t="s">
        <v>1801</v>
      </c>
      <c r="F11" s="294"/>
      <c r="G11" s="294">
        <v>119</v>
      </c>
      <c r="H11" s="299" t="s">
        <v>1802</v>
      </c>
      <c r="I11" s="299" t="s">
        <v>1803</v>
      </c>
      <c r="J11" s="294">
        <v>0</v>
      </c>
      <c r="K11" s="294"/>
    </row>
    <row r="12" spans="1:11">
      <c r="B12" s="294">
        <v>12345</v>
      </c>
      <c r="C12" s="294">
        <v>202410312</v>
      </c>
      <c r="D12" s="297" t="s">
        <v>1792</v>
      </c>
      <c r="E12" s="299" t="s">
        <v>1804</v>
      </c>
      <c r="F12" s="294">
        <v>100</v>
      </c>
      <c r="G12" s="294"/>
      <c r="H12" s="299">
        <v>300</v>
      </c>
      <c r="I12" s="299">
        <v>361101</v>
      </c>
      <c r="J12" s="299">
        <v>19</v>
      </c>
      <c r="K12" s="294"/>
    </row>
    <row r="13" spans="1:11">
      <c r="B13" s="294">
        <v>12345</v>
      </c>
      <c r="C13" s="294">
        <v>202410313</v>
      </c>
      <c r="D13" s="297">
        <v>4426</v>
      </c>
      <c r="E13" s="299" t="s">
        <v>1801</v>
      </c>
      <c r="F13" s="294">
        <v>19</v>
      </c>
      <c r="G13" s="294"/>
      <c r="H13" s="299" t="s">
        <v>1802</v>
      </c>
      <c r="I13" s="299" t="s">
        <v>1803</v>
      </c>
      <c r="J13" s="294">
        <v>0</v>
      </c>
      <c r="K13" s="294"/>
    </row>
    <row r="14" spans="1:11">
      <c r="B14" s="294"/>
      <c r="C14" s="294"/>
      <c r="D14" s="297"/>
      <c r="E14" s="294"/>
      <c r="F14" s="294"/>
      <c r="G14" s="294"/>
      <c r="H14" s="294"/>
      <c r="I14" s="294"/>
      <c r="J14" s="294"/>
      <c r="K14" s="294"/>
    </row>
    <row r="15" spans="1:11">
      <c r="B15" s="294"/>
      <c r="C15" s="298" t="s">
        <v>1805</v>
      </c>
      <c r="D15" s="294"/>
      <c r="E15" s="294"/>
      <c r="F15" s="294"/>
      <c r="G15" s="294"/>
      <c r="H15" s="294"/>
      <c r="I15" s="294"/>
      <c r="J15" s="294"/>
      <c r="K15" s="294"/>
    </row>
    <row r="16" spans="1:11">
      <c r="B16" s="294"/>
      <c r="C16" s="297">
        <v>635</v>
      </c>
      <c r="D16" s="294">
        <v>4426</v>
      </c>
      <c r="E16" s="294"/>
      <c r="F16" s="294">
        <v>17.100000000000001</v>
      </c>
      <c r="G16" s="294"/>
      <c r="H16" s="294"/>
      <c r="I16" s="294"/>
      <c r="J16" s="294"/>
      <c r="K16" s="294"/>
    </row>
    <row r="17" spans="2:11">
      <c r="B17" s="294"/>
      <c r="C17" s="294"/>
      <c r="D17" s="297"/>
      <c r="E17" s="294"/>
      <c r="F17" s="294"/>
      <c r="G17" s="294"/>
      <c r="H17" s="294"/>
      <c r="I17" s="294"/>
      <c r="J17" s="294"/>
      <c r="K17" s="294"/>
    </row>
    <row r="18" spans="2:11">
      <c r="B18" s="295" t="s">
        <v>1793</v>
      </c>
      <c r="C18" s="295" t="s">
        <v>1794</v>
      </c>
      <c r="D18" s="298" t="s">
        <v>92</v>
      </c>
      <c r="E18" s="295" t="s">
        <v>1795</v>
      </c>
      <c r="F18" s="295" t="s">
        <v>1796</v>
      </c>
      <c r="G18" s="295" t="s">
        <v>1797</v>
      </c>
      <c r="H18" s="295" t="s">
        <v>1798</v>
      </c>
      <c r="I18" s="295" t="s">
        <v>1799</v>
      </c>
      <c r="J18" s="295" t="s">
        <v>1800</v>
      </c>
      <c r="K18" s="295"/>
    </row>
    <row r="19" spans="2:11">
      <c r="B19" s="294">
        <v>12346</v>
      </c>
      <c r="C19" s="294">
        <v>202410314</v>
      </c>
      <c r="D19" s="297">
        <v>635</v>
      </c>
      <c r="E19" s="299" t="s">
        <v>1801</v>
      </c>
      <c r="F19" s="294">
        <v>17.100000000000001</v>
      </c>
      <c r="G19" s="294"/>
      <c r="H19" s="299" t="s">
        <v>1802</v>
      </c>
      <c r="I19" s="299" t="s">
        <v>1803</v>
      </c>
      <c r="J19" s="294">
        <v>0</v>
      </c>
      <c r="K19" s="294"/>
    </row>
    <row r="20" spans="2:11">
      <c r="B20" s="294">
        <v>12346</v>
      </c>
      <c r="C20" s="294">
        <v>202410315</v>
      </c>
      <c r="D20" s="297">
        <v>4426</v>
      </c>
      <c r="E20" s="299" t="s">
        <v>1804</v>
      </c>
      <c r="F20" s="294"/>
      <c r="G20" s="294">
        <v>17.100000000000001</v>
      </c>
      <c r="H20" s="299">
        <v>300</v>
      </c>
      <c r="I20" s="299">
        <v>361101</v>
      </c>
      <c r="J20" s="294">
        <v>0</v>
      </c>
      <c r="K20" s="294"/>
    </row>
    <row r="21" spans="2:11">
      <c r="B21" s="300"/>
      <c r="C21" s="300"/>
      <c r="D21" s="300"/>
      <c r="E21" s="300"/>
      <c r="F21" s="300"/>
      <c r="G21" s="294"/>
      <c r="H21" s="294"/>
      <c r="I21" s="294"/>
      <c r="J21" s="294"/>
      <c r="K21" s="294"/>
    </row>
    <row r="22" spans="2:11">
      <c r="B22" s="294"/>
      <c r="C22" s="294"/>
      <c r="D22" s="294"/>
      <c r="E22" s="294"/>
      <c r="F22" s="294"/>
      <c r="G22" s="294"/>
      <c r="H22" s="294"/>
      <c r="I22" s="294"/>
      <c r="J22" s="294"/>
      <c r="K22" s="294"/>
    </row>
    <row r="23" spans="2:11">
      <c r="B23" s="294"/>
      <c r="C23" s="294"/>
      <c r="D23" s="294"/>
      <c r="E23" s="294"/>
      <c r="F23" s="294"/>
      <c r="G23" s="294"/>
      <c r="H23" s="294"/>
      <c r="I23" s="294"/>
      <c r="J23" s="294"/>
      <c r="K23" s="294"/>
    </row>
    <row r="24" spans="2:11">
      <c r="B24" s="301" t="s">
        <v>1806</v>
      </c>
      <c r="C24" s="301"/>
      <c r="D24" s="301"/>
      <c r="E24" s="301"/>
      <c r="F24" s="301"/>
      <c r="G24" s="301"/>
      <c r="H24" s="301"/>
      <c r="I24" s="301"/>
      <c r="J24" s="301"/>
      <c r="K24" s="294"/>
    </row>
    <row r="25" spans="2:11">
      <c r="B25" s="294"/>
      <c r="C25" s="294"/>
      <c r="D25" s="294"/>
      <c r="E25" s="294"/>
      <c r="F25" s="294"/>
      <c r="G25" s="294"/>
      <c r="H25" s="294"/>
      <c r="I25" s="294"/>
      <c r="J25" s="294"/>
      <c r="K25" s="294"/>
    </row>
    <row r="26" spans="2:11">
      <c r="B26" s="294"/>
      <c r="C26" s="294" t="s">
        <v>1791</v>
      </c>
      <c r="D26" s="294">
        <v>401</v>
      </c>
      <c r="E26" s="294"/>
      <c r="F26" s="294">
        <v>119</v>
      </c>
      <c r="G26" s="294"/>
      <c r="H26" s="294"/>
      <c r="I26" s="294"/>
      <c r="J26" s="294"/>
      <c r="K26" s="294"/>
    </row>
    <row r="27" spans="2:11">
      <c r="B27" s="294"/>
      <c r="C27" s="294" t="s">
        <v>1807</v>
      </c>
      <c r="D27" s="294"/>
      <c r="E27" s="294"/>
      <c r="F27" s="294">
        <v>50</v>
      </c>
      <c r="G27" s="294"/>
      <c r="H27" s="294"/>
      <c r="I27" s="294"/>
      <c r="J27" s="294"/>
      <c r="K27" s="294"/>
    </row>
    <row r="28" spans="2:11">
      <c r="B28" s="294"/>
      <c r="C28" s="294" t="s">
        <v>1808</v>
      </c>
      <c r="D28" s="294"/>
      <c r="E28" s="294"/>
      <c r="F28" s="294">
        <v>50</v>
      </c>
      <c r="G28" s="294"/>
      <c r="H28" s="294"/>
      <c r="I28" s="294"/>
      <c r="J28" s="294"/>
      <c r="K28" s="294"/>
    </row>
    <row r="29" spans="2:11">
      <c r="B29" s="294"/>
      <c r="C29" s="294" t="s">
        <v>1809</v>
      </c>
      <c r="D29" s="294"/>
      <c r="E29" s="294"/>
      <c r="F29" s="294">
        <v>9.5</v>
      </c>
      <c r="G29" s="294"/>
      <c r="H29" s="294"/>
      <c r="I29" s="294"/>
      <c r="J29" s="294"/>
      <c r="K29" s="294"/>
    </row>
    <row r="30" spans="2:11">
      <c r="B30" s="294"/>
      <c r="C30" s="294" t="s">
        <v>1810</v>
      </c>
      <c r="D30" s="294"/>
      <c r="E30" s="294"/>
      <c r="F30" s="294">
        <v>9.5</v>
      </c>
      <c r="G30" s="294"/>
      <c r="H30" s="294"/>
      <c r="I30" s="294"/>
      <c r="J30" s="294"/>
      <c r="K30" s="294"/>
    </row>
    <row r="31" spans="2:11">
      <c r="B31" s="294"/>
      <c r="C31" s="294"/>
      <c r="D31" s="294"/>
      <c r="E31" s="294"/>
      <c r="F31" s="294"/>
      <c r="G31" s="294"/>
      <c r="H31" s="294"/>
      <c r="I31" s="294"/>
      <c r="J31" s="294"/>
      <c r="K31" s="294"/>
    </row>
    <row r="32" spans="2:11">
      <c r="B32" s="295" t="s">
        <v>1793</v>
      </c>
      <c r="C32" s="295" t="s">
        <v>1794</v>
      </c>
      <c r="D32" s="298" t="s">
        <v>92</v>
      </c>
      <c r="E32" s="295" t="s">
        <v>1795</v>
      </c>
      <c r="F32" s="295" t="s">
        <v>1796</v>
      </c>
      <c r="G32" s="295" t="s">
        <v>1797</v>
      </c>
      <c r="H32" s="295" t="s">
        <v>1798</v>
      </c>
      <c r="I32" s="295" t="s">
        <v>1799</v>
      </c>
      <c r="J32" s="295" t="s">
        <v>1800</v>
      </c>
      <c r="K32" s="294"/>
    </row>
    <row r="33" spans="2:11">
      <c r="B33" s="294">
        <v>12347</v>
      </c>
      <c r="C33" s="294">
        <v>202410316</v>
      </c>
      <c r="D33" s="297">
        <v>401</v>
      </c>
      <c r="E33" s="299">
        <v>0</v>
      </c>
      <c r="F33" s="294"/>
      <c r="G33" s="294">
        <v>119</v>
      </c>
      <c r="H33" s="304" t="s">
        <v>426</v>
      </c>
      <c r="I33" s="304" t="s">
        <v>249</v>
      </c>
      <c r="J33" s="299">
        <v>0</v>
      </c>
      <c r="K33" s="294"/>
    </row>
    <row r="34" spans="2:11">
      <c r="B34" s="294">
        <v>12347</v>
      </c>
      <c r="C34" s="294">
        <v>202410317</v>
      </c>
      <c r="D34" s="297" t="s">
        <v>1807</v>
      </c>
      <c r="E34" s="299" t="s">
        <v>1804</v>
      </c>
      <c r="F34" s="294">
        <v>50</v>
      </c>
      <c r="G34" s="294"/>
      <c r="H34" s="299">
        <v>300</v>
      </c>
      <c r="I34" s="299">
        <v>321101</v>
      </c>
      <c r="J34" s="299">
        <v>9.5</v>
      </c>
    </row>
    <row r="35" spans="2:11">
      <c r="B35" s="294">
        <v>12347</v>
      </c>
      <c r="C35" s="294">
        <v>202410318</v>
      </c>
      <c r="D35" s="297" t="s">
        <v>1808</v>
      </c>
      <c r="E35" s="299">
        <v>0</v>
      </c>
      <c r="F35" s="294">
        <v>50</v>
      </c>
      <c r="G35" s="294"/>
      <c r="H35" s="299">
        <v>300</v>
      </c>
      <c r="I35" s="299">
        <v>391101</v>
      </c>
      <c r="J35" s="299">
        <v>9.5</v>
      </c>
    </row>
    <row r="36" spans="2:11">
      <c r="B36" s="294">
        <v>12347</v>
      </c>
      <c r="C36" s="294">
        <v>202410319</v>
      </c>
      <c r="D36" s="297" t="s">
        <v>1809</v>
      </c>
      <c r="E36" s="299" t="s">
        <v>1801</v>
      </c>
      <c r="F36" s="294">
        <v>9.5</v>
      </c>
      <c r="G36" s="294"/>
      <c r="H36" s="299" t="s">
        <v>1802</v>
      </c>
      <c r="I36" s="299" t="s">
        <v>1811</v>
      </c>
      <c r="J36" s="299">
        <v>0</v>
      </c>
    </row>
    <row r="37" spans="2:11">
      <c r="B37" s="294">
        <v>12347</v>
      </c>
      <c r="C37" s="294">
        <v>2024103110</v>
      </c>
      <c r="D37" s="297" t="s">
        <v>1810</v>
      </c>
      <c r="E37" s="299" t="s">
        <v>1812</v>
      </c>
      <c r="F37" s="294">
        <v>9.5</v>
      </c>
      <c r="G37" s="294"/>
      <c r="H37" s="299" t="s">
        <v>1802</v>
      </c>
      <c r="I37" s="299" t="s">
        <v>1813</v>
      </c>
      <c r="J37" s="299">
        <v>0</v>
      </c>
    </row>
    <row r="38" spans="2:11">
      <c r="B38" s="294"/>
      <c r="C38" s="294"/>
      <c r="D38" s="294"/>
      <c r="E38" s="294"/>
      <c r="F38" s="294"/>
      <c r="G38" s="294"/>
      <c r="H38" s="294"/>
      <c r="I38" s="294"/>
      <c r="J38" s="294"/>
    </row>
    <row r="39" spans="2:11">
      <c r="B39" s="294"/>
      <c r="C39" s="294" t="s">
        <v>1792</v>
      </c>
      <c r="D39" s="294">
        <v>4426</v>
      </c>
      <c r="E39" s="294"/>
      <c r="F39" s="294">
        <v>9.5</v>
      </c>
      <c r="G39" s="294"/>
      <c r="H39" s="294"/>
      <c r="I39" s="294"/>
      <c r="J39" s="294"/>
    </row>
    <row r="40" spans="2:11">
      <c r="B40" s="294"/>
      <c r="C40" s="294"/>
      <c r="D40" s="294"/>
      <c r="E40" s="294"/>
      <c r="F40" s="294"/>
      <c r="G40" s="294"/>
      <c r="H40" s="294"/>
      <c r="I40" s="294"/>
      <c r="J40" s="294"/>
    </row>
    <row r="41" spans="2:11">
      <c r="B41" s="295" t="s">
        <v>1793</v>
      </c>
      <c r="C41" s="295" t="s">
        <v>1794</v>
      </c>
      <c r="D41" s="298" t="s">
        <v>92</v>
      </c>
      <c r="E41" s="295" t="s">
        <v>1795</v>
      </c>
      <c r="F41" s="295" t="s">
        <v>1796</v>
      </c>
      <c r="G41" s="295" t="s">
        <v>1797</v>
      </c>
      <c r="H41" s="295" t="s">
        <v>1798</v>
      </c>
      <c r="I41" s="295" t="s">
        <v>1799</v>
      </c>
      <c r="J41" s="295" t="s">
        <v>1800</v>
      </c>
    </row>
    <row r="42" spans="2:11">
      <c r="B42" s="294">
        <v>12348</v>
      </c>
      <c r="C42" s="294">
        <v>2024103111</v>
      </c>
      <c r="D42" s="297" t="s">
        <v>1814</v>
      </c>
      <c r="E42" s="299" t="s">
        <v>1812</v>
      </c>
      <c r="F42" s="294">
        <v>9.5</v>
      </c>
      <c r="G42" s="294"/>
      <c r="H42" s="299" t="s">
        <v>1802</v>
      </c>
      <c r="I42" s="299" t="s">
        <v>1813</v>
      </c>
      <c r="J42" s="299">
        <v>0</v>
      </c>
    </row>
    <row r="43" spans="2:11">
      <c r="B43" s="294">
        <v>12348</v>
      </c>
      <c r="C43" s="294">
        <v>2024103112</v>
      </c>
      <c r="D43" s="302" t="s">
        <v>1810</v>
      </c>
      <c r="E43" s="299">
        <v>0</v>
      </c>
      <c r="F43" s="294"/>
      <c r="G43" s="294">
        <v>9.5</v>
      </c>
      <c r="H43" s="299">
        <v>300</v>
      </c>
      <c r="I43" s="299">
        <v>391101</v>
      </c>
      <c r="J43" s="299">
        <v>0</v>
      </c>
    </row>
    <row r="44" spans="2:11">
      <c r="B44" s="294"/>
      <c r="C44" s="294"/>
      <c r="D44" s="294"/>
      <c r="E44" s="294"/>
      <c r="F44" s="294"/>
      <c r="G44" s="294"/>
      <c r="H44" s="294"/>
      <c r="I44" s="294"/>
      <c r="J44" s="294"/>
    </row>
    <row r="45" spans="2:11">
      <c r="B45" s="294"/>
      <c r="C45" s="295" t="s">
        <v>1805</v>
      </c>
      <c r="D45" s="294"/>
      <c r="E45" s="294"/>
      <c r="F45" s="294"/>
      <c r="G45" s="294"/>
      <c r="H45" s="294"/>
      <c r="I45" s="294"/>
      <c r="J45" s="294"/>
    </row>
    <row r="46" spans="2:11">
      <c r="B46" s="294"/>
      <c r="C46" s="294" t="s">
        <v>1792</v>
      </c>
      <c r="D46" s="294">
        <v>4426</v>
      </c>
      <c r="E46" s="294"/>
      <c r="F46" s="294">
        <v>8.5500000000000007</v>
      </c>
      <c r="G46" s="294"/>
      <c r="H46" s="294"/>
      <c r="I46" s="294"/>
      <c r="J46" s="294"/>
    </row>
    <row r="47" spans="2:11">
      <c r="B47" s="294"/>
      <c r="C47" s="294"/>
      <c r="D47" s="294"/>
      <c r="E47" s="294"/>
      <c r="F47" s="294"/>
      <c r="G47" s="294"/>
      <c r="H47" s="294"/>
      <c r="I47" s="294"/>
      <c r="J47" s="294"/>
    </row>
    <row r="48" spans="2:11">
      <c r="B48" s="295" t="s">
        <v>1793</v>
      </c>
      <c r="C48" s="295" t="s">
        <v>1794</v>
      </c>
      <c r="D48" s="298" t="s">
        <v>92</v>
      </c>
      <c r="E48" s="295" t="s">
        <v>1795</v>
      </c>
      <c r="F48" s="295" t="s">
        <v>1796</v>
      </c>
      <c r="G48" s="295" t="s">
        <v>1797</v>
      </c>
      <c r="H48" s="295" t="s">
        <v>1798</v>
      </c>
      <c r="I48" s="295" t="s">
        <v>1799</v>
      </c>
      <c r="J48" s="295" t="s">
        <v>1800</v>
      </c>
    </row>
    <row r="49" spans="2:10">
      <c r="B49" s="294">
        <v>12349</v>
      </c>
      <c r="C49" s="294">
        <v>2024103113</v>
      </c>
      <c r="D49" s="297" t="s">
        <v>1792</v>
      </c>
      <c r="E49" s="299" t="s">
        <v>1801</v>
      </c>
      <c r="F49" s="294">
        <v>8.5500000000000007</v>
      </c>
      <c r="G49" s="294"/>
      <c r="H49" s="299" t="s">
        <v>1802</v>
      </c>
      <c r="I49" s="299" t="s">
        <v>1811</v>
      </c>
      <c r="J49" s="299">
        <v>0</v>
      </c>
    </row>
    <row r="50" spans="2:10">
      <c r="B50" s="294">
        <v>12349</v>
      </c>
      <c r="C50" s="294">
        <v>2024103114</v>
      </c>
      <c r="D50" s="302" t="s">
        <v>1809</v>
      </c>
      <c r="E50" s="299" t="s">
        <v>1804</v>
      </c>
      <c r="F50" s="294"/>
      <c r="G50" s="294">
        <v>8.5500000000000007</v>
      </c>
      <c r="H50" s="299">
        <v>300</v>
      </c>
      <c r="I50" s="299">
        <v>321101</v>
      </c>
      <c r="J50" s="299">
        <v>0</v>
      </c>
    </row>
    <row r="51" spans="2:10">
      <c r="B51" s="294"/>
      <c r="C51" s="294"/>
      <c r="D51" s="294"/>
      <c r="E51" s="294"/>
      <c r="F51" s="294"/>
      <c r="G51" s="294"/>
      <c r="H51" s="294"/>
      <c r="I51" s="294"/>
      <c r="J51" s="294"/>
    </row>
    <row r="52" spans="2:10">
      <c r="B52" s="294"/>
      <c r="C52" s="294"/>
      <c r="D52" s="294"/>
      <c r="E52" s="294"/>
      <c r="F52" s="294"/>
      <c r="G52" s="294"/>
      <c r="H52" s="294"/>
      <c r="I52" s="294"/>
      <c r="J52" s="294"/>
    </row>
    <row r="53" spans="2:10">
      <c r="B53" s="296" t="s">
        <v>1815</v>
      </c>
      <c r="C53" s="303"/>
      <c r="D53" s="303"/>
      <c r="E53" s="303"/>
      <c r="F53" s="303"/>
      <c r="G53" s="303"/>
      <c r="H53" s="303"/>
      <c r="I53" s="303"/>
      <c r="J53" s="303"/>
    </row>
    <row r="54" spans="2:10">
      <c r="B54" s="294"/>
      <c r="C54" s="294"/>
      <c r="D54" s="295"/>
      <c r="E54" s="294"/>
      <c r="F54" s="294"/>
      <c r="G54" s="294"/>
      <c r="H54" s="294"/>
      <c r="I54" s="294"/>
      <c r="J54" s="294"/>
    </row>
    <row r="55" spans="2:10">
      <c r="B55" s="294"/>
      <c r="C55" s="294" t="s">
        <v>1792</v>
      </c>
      <c r="D55" s="294">
        <v>401</v>
      </c>
      <c r="E55" s="294"/>
      <c r="F55" s="294">
        <v>100</v>
      </c>
      <c r="G55" s="294"/>
      <c r="H55" s="294"/>
      <c r="I55" s="294"/>
      <c r="J55" s="294"/>
    </row>
    <row r="56" spans="2:10">
      <c r="B56" s="294"/>
      <c r="C56" s="297">
        <v>4426</v>
      </c>
      <c r="D56" s="294">
        <v>4427</v>
      </c>
      <c r="E56" s="294"/>
      <c r="F56" s="294">
        <v>19</v>
      </c>
      <c r="G56" s="294"/>
      <c r="H56" s="294"/>
      <c r="I56" s="294"/>
      <c r="J56" s="294"/>
    </row>
    <row r="57" spans="2:10">
      <c r="B57" s="294"/>
      <c r="C57" s="294"/>
      <c r="D57" s="295"/>
      <c r="E57" s="294"/>
      <c r="F57" s="294"/>
      <c r="G57" s="294"/>
      <c r="H57" s="294"/>
      <c r="I57" s="294"/>
      <c r="J57" s="294"/>
    </row>
    <row r="58" spans="2:10">
      <c r="B58" s="295" t="s">
        <v>1793</v>
      </c>
      <c r="C58" s="295" t="s">
        <v>1794</v>
      </c>
      <c r="D58" s="298" t="s">
        <v>92</v>
      </c>
      <c r="E58" s="295" t="s">
        <v>1795</v>
      </c>
      <c r="F58" s="295" t="s">
        <v>1796</v>
      </c>
      <c r="G58" s="295" t="s">
        <v>1797</v>
      </c>
      <c r="H58" s="295" t="s">
        <v>1798</v>
      </c>
      <c r="I58" s="295" t="s">
        <v>1799</v>
      </c>
      <c r="J58" s="295" t="s">
        <v>1800</v>
      </c>
    </row>
    <row r="59" spans="2:10">
      <c r="B59" s="294">
        <v>12350</v>
      </c>
      <c r="C59" s="294">
        <v>2024103115</v>
      </c>
      <c r="D59" s="297">
        <v>401</v>
      </c>
      <c r="E59" s="299" t="s">
        <v>1801</v>
      </c>
      <c r="F59" s="294"/>
      <c r="G59" s="294">
        <v>100</v>
      </c>
      <c r="H59" s="299" t="s">
        <v>1802</v>
      </c>
      <c r="I59" s="299" t="s">
        <v>1816</v>
      </c>
      <c r="J59" s="294">
        <v>0</v>
      </c>
    </row>
    <row r="60" spans="2:10">
      <c r="B60" s="294">
        <v>12350</v>
      </c>
      <c r="C60" s="294">
        <v>2024103116</v>
      </c>
      <c r="D60" s="297" t="s">
        <v>1792</v>
      </c>
      <c r="E60" s="299" t="s">
        <v>1804</v>
      </c>
      <c r="F60" s="294">
        <v>100</v>
      </c>
      <c r="G60" s="294"/>
      <c r="H60" s="299">
        <v>300</v>
      </c>
      <c r="I60" s="299">
        <v>360201</v>
      </c>
      <c r="J60" s="299">
        <v>19</v>
      </c>
    </row>
    <row r="61" spans="2:10">
      <c r="B61" s="294">
        <v>12350</v>
      </c>
      <c r="C61" s="294">
        <v>2024103117</v>
      </c>
      <c r="D61" s="297">
        <v>4426</v>
      </c>
      <c r="E61" s="299" t="s">
        <v>1804</v>
      </c>
      <c r="F61" s="294">
        <v>19</v>
      </c>
      <c r="G61" s="294"/>
      <c r="H61" s="299">
        <v>300</v>
      </c>
      <c r="I61" s="299">
        <v>360201</v>
      </c>
      <c r="J61" s="294">
        <v>0</v>
      </c>
    </row>
    <row r="62" spans="2:10">
      <c r="B62" s="294">
        <v>12350</v>
      </c>
      <c r="C62" s="294">
        <v>2024103118</v>
      </c>
      <c r="D62" s="297">
        <v>4427</v>
      </c>
      <c r="E62" s="299" t="s">
        <v>1804</v>
      </c>
      <c r="F62" s="294"/>
      <c r="G62" s="294">
        <v>19</v>
      </c>
      <c r="H62" s="299">
        <v>300</v>
      </c>
      <c r="I62" s="299">
        <v>360201</v>
      </c>
      <c r="J62" s="294">
        <v>0</v>
      </c>
    </row>
    <row r="63" spans="2:10">
      <c r="B63" s="294"/>
      <c r="C63" s="294"/>
      <c r="D63" s="297"/>
      <c r="E63" s="299"/>
      <c r="F63" s="294"/>
      <c r="G63" s="294"/>
      <c r="H63" s="299"/>
      <c r="I63" s="299"/>
      <c r="J63" s="294"/>
    </row>
    <row r="64" spans="2:10">
      <c r="B64" s="294"/>
      <c r="C64" s="295" t="s">
        <v>1805</v>
      </c>
      <c r="D64" s="294"/>
      <c r="E64" s="294"/>
      <c r="F64" s="294"/>
      <c r="G64" s="294"/>
      <c r="H64" s="294"/>
      <c r="I64" s="294"/>
      <c r="J64" s="294"/>
    </row>
    <row r="65" spans="2:11">
      <c r="B65" s="294"/>
      <c r="C65" s="294" t="s">
        <v>1792</v>
      </c>
      <c r="D65" s="294">
        <v>4426</v>
      </c>
      <c r="E65" s="294"/>
      <c r="F65" s="294">
        <v>17.100000000000001</v>
      </c>
      <c r="G65" s="294"/>
      <c r="H65" s="294"/>
      <c r="I65" s="294"/>
      <c r="J65" s="294"/>
    </row>
    <row r="66" spans="2:11">
      <c r="B66" s="294"/>
      <c r="C66" s="294"/>
      <c r="D66" s="295"/>
      <c r="E66" s="294"/>
      <c r="F66" s="294"/>
      <c r="G66" s="294"/>
      <c r="H66" s="294"/>
      <c r="I66" s="294"/>
      <c r="J66" s="294"/>
      <c r="K66" s="294"/>
    </row>
    <row r="67" spans="2:11">
      <c r="B67" s="295" t="s">
        <v>1793</v>
      </c>
      <c r="C67" s="295" t="s">
        <v>1794</v>
      </c>
      <c r="D67" s="298" t="s">
        <v>92</v>
      </c>
      <c r="E67" s="295" t="s">
        <v>1795</v>
      </c>
      <c r="F67" s="295" t="s">
        <v>1796</v>
      </c>
      <c r="G67" s="295" t="s">
        <v>1797</v>
      </c>
      <c r="H67" s="295" t="s">
        <v>1798</v>
      </c>
      <c r="I67" s="295" t="s">
        <v>1799</v>
      </c>
      <c r="J67" s="295" t="s">
        <v>1800</v>
      </c>
      <c r="K67" s="295"/>
    </row>
    <row r="68" spans="2:11">
      <c r="B68" s="294">
        <v>12351</v>
      </c>
      <c r="C68" s="294">
        <v>2024103118</v>
      </c>
      <c r="D68" s="297">
        <v>635</v>
      </c>
      <c r="E68" s="299" t="s">
        <v>1801</v>
      </c>
      <c r="F68" s="294">
        <v>17.100000000000001</v>
      </c>
      <c r="G68" s="294"/>
      <c r="H68" s="299" t="s">
        <v>1802</v>
      </c>
      <c r="I68" s="299" t="s">
        <v>1816</v>
      </c>
      <c r="J68" s="299">
        <v>0</v>
      </c>
      <c r="K68" s="294"/>
    </row>
    <row r="69" spans="2:11">
      <c r="B69" s="294">
        <v>12351</v>
      </c>
      <c r="C69" s="294">
        <v>2024103119</v>
      </c>
      <c r="D69" s="297">
        <v>4426</v>
      </c>
      <c r="E69" s="299" t="s">
        <v>1804</v>
      </c>
      <c r="F69" s="294"/>
      <c r="G69" s="294">
        <v>17.100000000000001</v>
      </c>
      <c r="H69" s="299">
        <v>300</v>
      </c>
      <c r="I69" s="299">
        <v>360201</v>
      </c>
      <c r="J69" s="294">
        <v>0</v>
      </c>
      <c r="K69" s="294"/>
    </row>
    <row r="72" spans="2:11">
      <c r="B72" s="296" t="s">
        <v>1817</v>
      </c>
      <c r="C72" s="296"/>
      <c r="D72" s="296"/>
      <c r="E72" s="296"/>
      <c r="F72" s="296"/>
      <c r="G72" s="296"/>
      <c r="H72" s="296"/>
      <c r="I72" s="296"/>
      <c r="J72" s="303"/>
      <c r="K72" s="294"/>
    </row>
    <row r="73" spans="2:11">
      <c r="B73" s="294"/>
      <c r="C73" s="294"/>
      <c r="D73" s="295"/>
      <c r="E73" s="295"/>
      <c r="F73" s="295"/>
      <c r="G73" s="295"/>
      <c r="H73" s="295"/>
      <c r="I73" s="295"/>
      <c r="J73" s="295"/>
      <c r="K73" s="295"/>
    </row>
    <row r="74" spans="2:11">
      <c r="B74" s="294"/>
      <c r="C74" s="297" t="s">
        <v>1791</v>
      </c>
      <c r="D74" s="294">
        <v>401</v>
      </c>
      <c r="E74" s="294"/>
      <c r="F74" s="294">
        <v>119</v>
      </c>
      <c r="G74" s="294"/>
      <c r="H74" s="294"/>
      <c r="I74" s="294"/>
      <c r="J74" s="294"/>
      <c r="K74" s="294"/>
    </row>
    <row r="75" spans="2:11">
      <c r="B75" s="294"/>
      <c r="C75" s="297" t="s">
        <v>1792</v>
      </c>
      <c r="D75" s="294"/>
      <c r="E75" s="294"/>
      <c r="F75" s="294">
        <v>100</v>
      </c>
      <c r="G75" s="294"/>
      <c r="H75" s="294"/>
      <c r="I75" s="294"/>
      <c r="J75" s="294"/>
      <c r="K75" s="294"/>
    </row>
    <row r="76" spans="2:11">
      <c r="B76" s="294"/>
      <c r="C76" s="297">
        <v>4426</v>
      </c>
      <c r="D76" s="294"/>
      <c r="E76" s="294"/>
      <c r="F76" s="294">
        <v>19</v>
      </c>
      <c r="G76" s="294"/>
      <c r="H76" s="294"/>
      <c r="I76" s="294"/>
      <c r="J76" s="294"/>
      <c r="K76" s="294"/>
    </row>
    <row r="77" spans="2:11">
      <c r="B77" s="294"/>
      <c r="C77" s="294"/>
      <c r="D77" s="295"/>
      <c r="E77" s="295"/>
      <c r="F77" s="295"/>
      <c r="G77" s="295"/>
      <c r="H77" s="295"/>
      <c r="I77" s="295"/>
      <c r="J77" s="295"/>
      <c r="K77" s="295"/>
    </row>
    <row r="78" spans="2:11">
      <c r="B78" s="295" t="s">
        <v>1793</v>
      </c>
      <c r="C78" s="295" t="s">
        <v>1794</v>
      </c>
      <c r="D78" s="298" t="s">
        <v>92</v>
      </c>
      <c r="E78" s="295" t="s">
        <v>1795</v>
      </c>
      <c r="F78" s="295" t="s">
        <v>1796</v>
      </c>
      <c r="G78" s="295" t="s">
        <v>1797</v>
      </c>
      <c r="H78" s="295" t="s">
        <v>1798</v>
      </c>
      <c r="I78" s="295" t="s">
        <v>1799</v>
      </c>
      <c r="J78" s="295" t="s">
        <v>1800</v>
      </c>
      <c r="K78" s="294"/>
    </row>
    <row r="79" spans="2:11">
      <c r="B79" s="294">
        <v>12352</v>
      </c>
      <c r="C79" s="294">
        <v>2024103120</v>
      </c>
      <c r="D79" s="297">
        <v>401</v>
      </c>
      <c r="E79" s="299" t="s">
        <v>1818</v>
      </c>
      <c r="F79" s="294"/>
      <c r="G79" s="294">
        <v>119</v>
      </c>
      <c r="H79" s="304" t="s">
        <v>1802</v>
      </c>
      <c r="I79" s="304" t="s">
        <v>1819</v>
      </c>
      <c r="J79" s="294">
        <v>0</v>
      </c>
      <c r="K79" s="294"/>
    </row>
    <row r="80" spans="2:11">
      <c r="B80" s="294">
        <v>12352</v>
      </c>
      <c r="C80" s="294">
        <v>2024103121</v>
      </c>
      <c r="D80" s="297" t="s">
        <v>1792</v>
      </c>
      <c r="E80" s="294">
        <v>1</v>
      </c>
      <c r="F80" s="294">
        <v>100</v>
      </c>
      <c r="G80" s="294"/>
      <c r="H80" s="299">
        <v>300</v>
      </c>
      <c r="I80" s="299">
        <v>371101</v>
      </c>
      <c r="J80" s="294">
        <v>19</v>
      </c>
      <c r="K80" s="294"/>
    </row>
    <row r="81" spans="2:11">
      <c r="B81" s="294">
        <v>12352</v>
      </c>
      <c r="C81" s="294">
        <v>2024103122</v>
      </c>
      <c r="D81" s="297">
        <v>4426</v>
      </c>
      <c r="E81" s="299" t="s">
        <v>1818</v>
      </c>
      <c r="F81" s="294">
        <v>19</v>
      </c>
      <c r="G81" s="294"/>
      <c r="H81" s="304" t="s">
        <v>1802</v>
      </c>
      <c r="I81" s="304" t="s">
        <v>1819</v>
      </c>
      <c r="J81" s="294">
        <v>0</v>
      </c>
      <c r="K81" s="294"/>
    </row>
    <row r="83" spans="2:11">
      <c r="B83" s="294"/>
      <c r="C83" s="295" t="s">
        <v>1805</v>
      </c>
      <c r="D83" s="294"/>
      <c r="E83" s="294"/>
      <c r="F83" s="294"/>
      <c r="G83" s="294"/>
      <c r="H83" s="294"/>
      <c r="I83" s="294"/>
      <c r="J83" s="294"/>
    </row>
    <row r="84" spans="2:11">
      <c r="B84" s="294"/>
      <c r="C84" s="297">
        <v>635</v>
      </c>
      <c r="D84" s="294">
        <v>4426</v>
      </c>
      <c r="E84" s="294"/>
      <c r="F84" s="294">
        <v>17.100000000000001</v>
      </c>
      <c r="G84" s="294"/>
      <c r="H84" s="294"/>
      <c r="I84" s="294"/>
      <c r="J84" s="294"/>
    </row>
    <row r="86" spans="2:11">
      <c r="B86" s="295" t="s">
        <v>1793</v>
      </c>
      <c r="C86" s="295" t="s">
        <v>1794</v>
      </c>
      <c r="D86" s="298" t="s">
        <v>92</v>
      </c>
      <c r="E86" s="295" t="s">
        <v>1795</v>
      </c>
      <c r="F86" s="295" t="s">
        <v>1796</v>
      </c>
      <c r="G86" s="295" t="s">
        <v>1797</v>
      </c>
      <c r="H86" s="295" t="s">
        <v>1798</v>
      </c>
      <c r="I86" s="295" t="s">
        <v>1799</v>
      </c>
      <c r="J86" s="295" t="s">
        <v>1800</v>
      </c>
    </row>
    <row r="87" spans="2:11">
      <c r="B87" s="294">
        <v>12353</v>
      </c>
      <c r="C87" s="294">
        <v>2024103123</v>
      </c>
      <c r="D87" s="297">
        <v>635</v>
      </c>
      <c r="E87" s="299">
        <v>0</v>
      </c>
      <c r="F87" s="294">
        <v>17.100000000000001</v>
      </c>
      <c r="G87" s="294"/>
      <c r="H87" s="304" t="s">
        <v>1802</v>
      </c>
      <c r="I87" s="304" t="s">
        <v>1819</v>
      </c>
      <c r="J87" s="294">
        <v>0</v>
      </c>
    </row>
    <row r="88" spans="2:11">
      <c r="B88" s="294">
        <v>12353</v>
      </c>
      <c r="C88" s="294">
        <v>2024103124</v>
      </c>
      <c r="D88" s="297">
        <v>4426</v>
      </c>
      <c r="E88" s="299">
        <v>1</v>
      </c>
      <c r="F88" s="294"/>
      <c r="G88" s="294">
        <v>17.100000000000001</v>
      </c>
      <c r="H88" s="299">
        <v>300</v>
      </c>
      <c r="I88" s="299">
        <v>371101</v>
      </c>
      <c r="J88" s="294">
        <v>0</v>
      </c>
    </row>
    <row r="93" spans="2:11">
      <c r="B93" s="296" t="s">
        <v>1820</v>
      </c>
      <c r="C93" s="296"/>
      <c r="D93" s="296"/>
      <c r="E93" s="296"/>
      <c r="F93" s="296"/>
      <c r="G93" s="296"/>
      <c r="H93" s="296"/>
      <c r="I93" s="296"/>
      <c r="J93" s="303"/>
    </row>
    <row r="95" spans="2:11">
      <c r="B95" s="294"/>
      <c r="C95" s="295" t="s">
        <v>1821</v>
      </c>
      <c r="D95" s="294"/>
      <c r="E95" s="294"/>
      <c r="F95" s="294"/>
      <c r="G95" s="294"/>
      <c r="H95" s="294"/>
      <c r="I95" s="294"/>
      <c r="J95" s="294"/>
    </row>
    <row r="97" spans="2:10">
      <c r="B97" s="294"/>
      <c r="C97" s="294" t="s">
        <v>1791</v>
      </c>
      <c r="D97" s="294">
        <v>404</v>
      </c>
      <c r="E97" s="294"/>
      <c r="F97" s="294">
        <v>119</v>
      </c>
      <c r="G97" s="294"/>
      <c r="H97" s="294"/>
      <c r="I97" s="294"/>
      <c r="J97" s="294"/>
    </row>
    <row r="98" spans="2:10">
      <c r="B98" s="294"/>
      <c r="C98" s="294" t="s">
        <v>1822</v>
      </c>
      <c r="D98" s="294"/>
      <c r="E98" s="294"/>
      <c r="F98" s="294">
        <v>100</v>
      </c>
      <c r="G98" s="294"/>
      <c r="H98" s="294"/>
      <c r="I98" s="294"/>
      <c r="J98" s="294"/>
    </row>
    <row r="99" spans="2:10">
      <c r="B99" s="294"/>
      <c r="C99" s="297">
        <v>4426</v>
      </c>
      <c r="D99" s="294"/>
      <c r="E99" s="294"/>
      <c r="F99" s="294">
        <v>19</v>
      </c>
      <c r="G99" s="294"/>
      <c r="H99" s="294"/>
      <c r="I99" s="294"/>
      <c r="J99" s="294"/>
    </row>
    <row r="101" spans="2:10">
      <c r="B101" s="295" t="s">
        <v>1793</v>
      </c>
      <c r="C101" s="295" t="s">
        <v>1794</v>
      </c>
      <c r="D101" s="298" t="s">
        <v>92</v>
      </c>
      <c r="E101" s="295" t="s">
        <v>1795</v>
      </c>
      <c r="F101" s="295" t="s">
        <v>1796</v>
      </c>
      <c r="G101" s="295" t="s">
        <v>1797</v>
      </c>
      <c r="H101" s="295" t="s">
        <v>1798</v>
      </c>
      <c r="I101" s="295" t="s">
        <v>1799</v>
      </c>
      <c r="J101" s="295" t="s">
        <v>1800</v>
      </c>
    </row>
    <row r="102" spans="2:10">
      <c r="B102" s="294">
        <v>12354</v>
      </c>
      <c r="C102" s="294">
        <v>2024103125</v>
      </c>
      <c r="D102" s="297">
        <v>404</v>
      </c>
      <c r="E102" s="294" t="s">
        <v>1801</v>
      </c>
      <c r="F102" s="294"/>
      <c r="G102" s="294">
        <v>119</v>
      </c>
      <c r="H102" s="299" t="s">
        <v>1802</v>
      </c>
      <c r="I102" s="299" t="s">
        <v>1803</v>
      </c>
      <c r="J102" s="294">
        <v>0</v>
      </c>
    </row>
    <row r="103" spans="2:10">
      <c r="B103" s="294">
        <v>12354</v>
      </c>
      <c r="C103" s="294">
        <v>2024103126</v>
      </c>
      <c r="D103" s="297" t="s">
        <v>1822</v>
      </c>
      <c r="E103" s="294" t="s">
        <v>1804</v>
      </c>
      <c r="F103" s="294">
        <v>100</v>
      </c>
      <c r="G103" s="294"/>
      <c r="H103" s="299">
        <v>300</v>
      </c>
      <c r="I103" s="299">
        <v>361101</v>
      </c>
      <c r="J103" s="299">
        <v>19</v>
      </c>
    </row>
    <row r="104" spans="2:10">
      <c r="B104" s="294">
        <v>12354</v>
      </c>
      <c r="C104" s="294">
        <v>2024103127</v>
      </c>
      <c r="D104" s="297">
        <v>4426</v>
      </c>
      <c r="E104" s="294" t="s">
        <v>1801</v>
      </c>
      <c r="F104" s="294">
        <v>19</v>
      </c>
      <c r="G104" s="294"/>
      <c r="H104" s="299" t="s">
        <v>1802</v>
      </c>
      <c r="I104" s="299" t="s">
        <v>1803</v>
      </c>
      <c r="J104" s="294">
        <v>0</v>
      </c>
    </row>
    <row r="105" spans="2:10">
      <c r="B105" s="294"/>
      <c r="C105" s="294"/>
      <c r="D105" s="297"/>
      <c r="E105" s="294"/>
      <c r="F105" s="294"/>
      <c r="G105" s="294"/>
      <c r="H105" s="294"/>
      <c r="I105" s="294"/>
      <c r="J105" s="294"/>
    </row>
    <row r="106" spans="2:10">
      <c r="B106" s="294"/>
      <c r="C106" s="297">
        <v>635</v>
      </c>
      <c r="D106" s="294">
        <v>4426</v>
      </c>
      <c r="E106" s="294"/>
      <c r="F106" s="294">
        <v>17.100000000000001</v>
      </c>
      <c r="G106" s="294"/>
      <c r="H106" s="294"/>
      <c r="I106" s="294"/>
      <c r="J106" s="294"/>
    </row>
    <row r="107" spans="2:10">
      <c r="B107" s="294"/>
      <c r="C107" s="294"/>
      <c r="D107" s="297"/>
      <c r="E107" s="294"/>
      <c r="F107" s="294"/>
      <c r="G107" s="294"/>
      <c r="H107" s="294"/>
      <c r="I107" s="294"/>
      <c r="J107" s="294"/>
    </row>
    <row r="108" spans="2:10">
      <c r="B108" s="295" t="s">
        <v>1793</v>
      </c>
      <c r="C108" s="295" t="s">
        <v>1794</v>
      </c>
      <c r="D108" s="298" t="s">
        <v>92</v>
      </c>
      <c r="E108" s="295" t="s">
        <v>1795</v>
      </c>
      <c r="F108" s="295" t="s">
        <v>1796</v>
      </c>
      <c r="G108" s="295" t="s">
        <v>1797</v>
      </c>
      <c r="H108" s="295" t="s">
        <v>1798</v>
      </c>
      <c r="I108" s="295" t="s">
        <v>1799</v>
      </c>
      <c r="J108" s="295" t="s">
        <v>1800</v>
      </c>
    </row>
    <row r="109" spans="2:10">
      <c r="B109" s="294">
        <v>12355</v>
      </c>
      <c r="C109" s="294">
        <v>2024103128</v>
      </c>
      <c r="D109" s="297">
        <v>635</v>
      </c>
      <c r="E109" s="294" t="s">
        <v>1801</v>
      </c>
      <c r="F109" s="294">
        <v>17.100000000000001</v>
      </c>
      <c r="G109" s="294"/>
      <c r="H109" s="299" t="s">
        <v>1802</v>
      </c>
      <c r="I109" s="299" t="s">
        <v>1803</v>
      </c>
      <c r="J109" s="294">
        <v>0</v>
      </c>
    </row>
    <row r="110" spans="2:10">
      <c r="B110" s="294">
        <v>12355</v>
      </c>
      <c r="C110" s="294">
        <v>2024103129</v>
      </c>
      <c r="D110" s="297">
        <v>4426</v>
      </c>
      <c r="E110" s="294" t="s">
        <v>1804</v>
      </c>
      <c r="F110" s="294"/>
      <c r="G110" s="294">
        <v>17.100000000000001</v>
      </c>
      <c r="H110" s="299">
        <v>300</v>
      </c>
      <c r="I110" s="299">
        <v>361101</v>
      </c>
      <c r="J110" s="294">
        <v>0</v>
      </c>
    </row>
    <row r="113" spans="2:11">
      <c r="B113" s="295"/>
      <c r="C113" s="295" t="s">
        <v>1823</v>
      </c>
      <c r="D113" s="295"/>
      <c r="E113" s="295"/>
      <c r="F113" s="295"/>
      <c r="G113" s="295"/>
      <c r="H113" s="295"/>
      <c r="I113" s="295"/>
      <c r="J113" s="295"/>
    </row>
    <row r="114" spans="2:11">
      <c r="B114" s="295"/>
      <c r="C114" s="295"/>
      <c r="D114" s="295"/>
      <c r="E114" s="295"/>
      <c r="F114" s="295"/>
      <c r="G114" s="295"/>
      <c r="H114" s="295"/>
      <c r="I114" s="295"/>
      <c r="J114" s="295"/>
      <c r="K114" s="295"/>
    </row>
    <row r="115" spans="2:11">
      <c r="B115" s="295"/>
      <c r="C115" s="297">
        <v>635</v>
      </c>
      <c r="D115" s="294">
        <v>4426</v>
      </c>
      <c r="E115" s="295"/>
      <c r="F115" s="294">
        <v>0.95</v>
      </c>
      <c r="G115" s="295"/>
      <c r="H115" s="295"/>
      <c r="I115" s="295"/>
      <c r="J115" s="295"/>
      <c r="K115" s="295"/>
    </row>
    <row r="116" spans="2:11">
      <c r="B116" s="295"/>
      <c r="C116" s="295"/>
      <c r="D116" s="295"/>
      <c r="E116" s="295"/>
      <c r="F116" s="295"/>
      <c r="G116" s="295"/>
      <c r="H116" s="295"/>
      <c r="I116" s="295"/>
      <c r="J116" s="295"/>
      <c r="K116" s="295"/>
    </row>
    <row r="117" spans="2:11">
      <c r="B117" s="295" t="s">
        <v>1793</v>
      </c>
      <c r="C117" s="295" t="s">
        <v>1794</v>
      </c>
      <c r="D117" s="298" t="s">
        <v>92</v>
      </c>
      <c r="E117" s="295" t="s">
        <v>1795</v>
      </c>
      <c r="F117" s="295" t="s">
        <v>1796</v>
      </c>
      <c r="G117" s="295" t="s">
        <v>1797</v>
      </c>
      <c r="H117" s="295" t="s">
        <v>1798</v>
      </c>
      <c r="I117" s="295" t="s">
        <v>1799</v>
      </c>
      <c r="J117" s="295" t="s">
        <v>1800</v>
      </c>
      <c r="K117" s="294"/>
    </row>
    <row r="118" spans="2:11">
      <c r="B118" s="294">
        <v>12356</v>
      </c>
      <c r="C118" s="294">
        <v>2024103130</v>
      </c>
      <c r="D118" s="297">
        <v>635</v>
      </c>
      <c r="E118" s="294" t="s">
        <v>1801</v>
      </c>
      <c r="F118" s="294">
        <v>0.95</v>
      </c>
      <c r="G118" s="294"/>
      <c r="H118" s="299" t="s">
        <v>1802</v>
      </c>
      <c r="I118" s="299" t="s">
        <v>1824</v>
      </c>
      <c r="J118" s="294">
        <v>0</v>
      </c>
      <c r="K118" s="294"/>
    </row>
    <row r="119" spans="2:11">
      <c r="B119" s="294">
        <v>12356</v>
      </c>
      <c r="C119" s="294">
        <v>2024103131</v>
      </c>
      <c r="D119" s="297">
        <v>4426</v>
      </c>
      <c r="E119" s="294" t="s">
        <v>1804</v>
      </c>
      <c r="F119" s="294"/>
      <c r="G119" s="294">
        <v>0.95</v>
      </c>
      <c r="H119" s="294">
        <v>300</v>
      </c>
      <c r="I119" s="294">
        <v>367321</v>
      </c>
      <c r="J119" s="294">
        <v>0</v>
      </c>
      <c r="K119" s="294"/>
    </row>
    <row r="121" spans="2:11">
      <c r="B121" s="372"/>
      <c r="C121" s="372"/>
      <c r="D121" s="372"/>
      <c r="E121" s="372"/>
      <c r="F121" s="372"/>
      <c r="G121" s="372"/>
      <c r="H121" s="372"/>
      <c r="I121" s="372"/>
      <c r="J121" s="372"/>
      <c r="K121" s="294"/>
    </row>
    <row r="122" spans="2:11">
      <c r="B122" s="296" t="s">
        <v>1825</v>
      </c>
      <c r="C122" s="296"/>
      <c r="D122" s="296"/>
      <c r="E122" s="296"/>
      <c r="F122" s="296"/>
      <c r="G122" s="296"/>
      <c r="H122" s="296"/>
      <c r="I122" s="296"/>
      <c r="J122" s="303"/>
      <c r="K122" s="294"/>
    </row>
    <row r="123" spans="2:11">
      <c r="B123" s="295" t="s">
        <v>1826</v>
      </c>
      <c r="C123" s="294"/>
      <c r="D123" s="294"/>
      <c r="E123" s="294"/>
      <c r="F123" s="294"/>
      <c r="G123" s="294"/>
      <c r="H123" s="294"/>
      <c r="I123" s="294"/>
      <c r="J123" s="294"/>
      <c r="K123" s="294"/>
    </row>
    <row r="125" spans="2:11">
      <c r="B125" s="294"/>
      <c r="C125" s="295" t="s">
        <v>1827</v>
      </c>
      <c r="D125" s="294"/>
      <c r="E125" s="294"/>
      <c r="F125" s="294"/>
      <c r="G125" s="294"/>
      <c r="H125" s="294"/>
      <c r="I125" s="294"/>
      <c r="J125" s="294"/>
      <c r="K125" s="294"/>
    </row>
    <row r="126" spans="2:11">
      <c r="B126" s="294"/>
      <c r="C126" s="295"/>
      <c r="D126" s="294"/>
      <c r="E126" s="294"/>
      <c r="F126" s="294"/>
      <c r="G126" s="294"/>
      <c r="H126" s="294"/>
      <c r="I126" s="294"/>
      <c r="J126" s="294"/>
      <c r="K126" s="294"/>
    </row>
    <row r="127" spans="2:11">
      <c r="B127" s="294"/>
      <c r="C127" s="294" t="s">
        <v>1791</v>
      </c>
      <c r="D127" s="294">
        <v>401</v>
      </c>
      <c r="E127" s="294"/>
      <c r="F127" s="294">
        <v>119</v>
      </c>
      <c r="G127" s="294"/>
      <c r="H127" s="294"/>
      <c r="I127" s="294"/>
      <c r="J127" s="294"/>
      <c r="K127" s="294"/>
    </row>
    <row r="128" spans="2:11">
      <c r="B128" s="294"/>
      <c r="C128" s="294" t="s">
        <v>1814</v>
      </c>
      <c r="D128" s="294"/>
      <c r="E128" s="294"/>
      <c r="F128" s="294">
        <v>100</v>
      </c>
      <c r="G128" s="294"/>
      <c r="H128" s="294"/>
      <c r="I128" s="294"/>
      <c r="J128" s="294"/>
      <c r="K128" s="294"/>
    </row>
    <row r="129" spans="2:11">
      <c r="B129" s="294"/>
      <c r="C129" s="297">
        <v>4426</v>
      </c>
      <c r="D129" s="294"/>
      <c r="E129" s="294"/>
      <c r="F129" s="294">
        <v>19</v>
      </c>
      <c r="G129" s="294"/>
      <c r="H129" s="294"/>
      <c r="I129" s="294"/>
      <c r="J129" s="294"/>
      <c r="K129" s="294"/>
    </row>
    <row r="130" spans="2:11">
      <c r="B130" s="294"/>
      <c r="C130" s="297"/>
      <c r="D130" s="294"/>
      <c r="E130" s="294"/>
      <c r="F130" s="294"/>
      <c r="G130" s="294"/>
      <c r="H130" s="294"/>
      <c r="I130" s="294"/>
      <c r="J130" s="294"/>
      <c r="K130" s="294"/>
    </row>
    <row r="131" spans="2:11">
      <c r="B131" s="294"/>
      <c r="C131" s="297">
        <v>635</v>
      </c>
      <c r="D131" s="294">
        <v>4426</v>
      </c>
      <c r="E131" s="294"/>
      <c r="F131" s="294">
        <v>19</v>
      </c>
      <c r="G131" s="294"/>
      <c r="H131" s="294"/>
      <c r="I131" s="294"/>
      <c r="J131" s="294"/>
      <c r="K131" s="294"/>
    </row>
    <row r="133" spans="2:11">
      <c r="B133" s="295" t="s">
        <v>1793</v>
      </c>
      <c r="C133" s="295" t="s">
        <v>1794</v>
      </c>
      <c r="D133" s="298" t="s">
        <v>92</v>
      </c>
      <c r="E133" s="295" t="s">
        <v>1795</v>
      </c>
      <c r="F133" s="295" t="s">
        <v>1796</v>
      </c>
      <c r="G133" s="295" t="s">
        <v>1797</v>
      </c>
      <c r="H133" s="295" t="s">
        <v>1798</v>
      </c>
      <c r="I133" s="295" t="s">
        <v>1828</v>
      </c>
      <c r="J133" s="295" t="s">
        <v>1829</v>
      </c>
      <c r="K133" s="294"/>
    </row>
    <row r="134" spans="2:11">
      <c r="B134" s="299">
        <v>12357</v>
      </c>
      <c r="C134" s="299">
        <v>2024103132</v>
      </c>
      <c r="D134" s="297">
        <v>401</v>
      </c>
      <c r="E134" s="297" t="s">
        <v>1812</v>
      </c>
      <c r="F134" s="294"/>
      <c r="G134" s="294">
        <v>119</v>
      </c>
      <c r="H134" s="299" t="s">
        <v>1830</v>
      </c>
      <c r="I134" s="299" t="s">
        <v>1831</v>
      </c>
      <c r="J134" s="299">
        <v>0</v>
      </c>
      <c r="K134" s="294"/>
    </row>
    <row r="135" spans="2:11">
      <c r="B135" s="299">
        <v>12357</v>
      </c>
      <c r="C135" s="299">
        <v>2024103133</v>
      </c>
      <c r="D135" s="297" t="s">
        <v>1792</v>
      </c>
      <c r="E135" s="297">
        <v>0</v>
      </c>
      <c r="F135" s="294">
        <v>100</v>
      </c>
      <c r="G135" s="294"/>
      <c r="H135" s="294">
        <v>300</v>
      </c>
      <c r="I135" s="294">
        <v>351101</v>
      </c>
      <c r="J135" s="299">
        <v>16</v>
      </c>
      <c r="K135" s="294"/>
    </row>
    <row r="136" spans="2:11">
      <c r="B136" s="299">
        <v>12357</v>
      </c>
      <c r="C136" s="299">
        <v>2024103134</v>
      </c>
      <c r="D136" s="297">
        <v>4426</v>
      </c>
      <c r="E136" s="297" t="s">
        <v>1812</v>
      </c>
      <c r="F136" s="294">
        <v>19</v>
      </c>
      <c r="G136" s="294"/>
      <c r="H136" s="299" t="s">
        <v>1830</v>
      </c>
      <c r="I136" s="299" t="s">
        <v>1831</v>
      </c>
      <c r="J136" s="299">
        <v>0</v>
      </c>
      <c r="K136" s="294"/>
    </row>
    <row r="137" spans="2:11">
      <c r="B137" s="299">
        <v>12357</v>
      </c>
      <c r="C137" s="299">
        <v>2024103135</v>
      </c>
      <c r="D137" s="297">
        <v>635</v>
      </c>
      <c r="E137" s="297">
        <v>0</v>
      </c>
      <c r="F137" s="294">
        <v>19</v>
      </c>
      <c r="G137" s="294"/>
      <c r="H137" s="294">
        <v>300</v>
      </c>
      <c r="I137" s="294">
        <v>351101</v>
      </c>
      <c r="J137" s="299">
        <v>3</v>
      </c>
      <c r="K137" s="294"/>
    </row>
    <row r="138" spans="2:11">
      <c r="B138" s="299">
        <v>12357</v>
      </c>
      <c r="C138" s="299">
        <v>2024103136</v>
      </c>
      <c r="D138" s="297">
        <v>4426</v>
      </c>
      <c r="E138" s="297" t="s">
        <v>1812</v>
      </c>
      <c r="F138" s="294"/>
      <c r="G138" s="294">
        <v>19</v>
      </c>
      <c r="H138" s="299" t="s">
        <v>1830</v>
      </c>
      <c r="I138" s="299" t="s">
        <v>1831</v>
      </c>
      <c r="J138" s="299">
        <v>0</v>
      </c>
      <c r="K138" s="294"/>
    </row>
    <row r="140" spans="2:11">
      <c r="B140" s="294"/>
      <c r="C140" s="295" t="s">
        <v>1832</v>
      </c>
      <c r="D140" s="294"/>
      <c r="E140" s="294"/>
      <c r="F140" s="294"/>
      <c r="G140" s="294"/>
      <c r="H140" s="294"/>
      <c r="I140" s="294"/>
      <c r="J140" s="294"/>
      <c r="K140" s="294"/>
    </row>
    <row r="142" spans="2:11">
      <c r="B142" s="294"/>
      <c r="C142" s="294" t="s">
        <v>1792</v>
      </c>
      <c r="D142" s="294">
        <v>401</v>
      </c>
      <c r="E142" s="294"/>
      <c r="F142" s="294">
        <v>119</v>
      </c>
      <c r="G142" s="294"/>
      <c r="H142" s="294"/>
      <c r="I142" s="294"/>
      <c r="J142" s="294"/>
      <c r="K142" s="294"/>
    </row>
    <row r="144" spans="2:11">
      <c r="B144" s="295" t="s">
        <v>1793</v>
      </c>
      <c r="C144" s="295" t="s">
        <v>1794</v>
      </c>
      <c r="D144" s="298" t="s">
        <v>92</v>
      </c>
      <c r="E144" s="295" t="s">
        <v>1795</v>
      </c>
      <c r="F144" s="295" t="s">
        <v>1796</v>
      </c>
      <c r="G144" s="295" t="s">
        <v>1797</v>
      </c>
      <c r="H144" s="295" t="s">
        <v>1798</v>
      </c>
      <c r="I144" s="295" t="s">
        <v>1799</v>
      </c>
      <c r="J144" s="295" t="s">
        <v>1800</v>
      </c>
      <c r="K144" s="294"/>
    </row>
    <row r="145" spans="2:11">
      <c r="B145" s="294">
        <v>12358</v>
      </c>
      <c r="C145" s="294">
        <v>2024103137</v>
      </c>
      <c r="D145" s="297">
        <v>401</v>
      </c>
      <c r="E145" s="297" t="s">
        <v>1812</v>
      </c>
      <c r="F145" s="294"/>
      <c r="G145" s="294">
        <v>119</v>
      </c>
      <c r="H145" s="299" t="s">
        <v>1830</v>
      </c>
      <c r="I145" s="299" t="s">
        <v>1831</v>
      </c>
      <c r="J145" s="294">
        <v>0</v>
      </c>
      <c r="K145" s="294"/>
    </row>
    <row r="146" spans="2:11">
      <c r="B146" s="294">
        <v>12358</v>
      </c>
      <c r="C146" s="294">
        <v>2024103138</v>
      </c>
      <c r="D146" s="297" t="s">
        <v>1792</v>
      </c>
      <c r="E146" s="297">
        <v>0</v>
      </c>
      <c r="F146" s="294">
        <v>119</v>
      </c>
      <c r="G146" s="294"/>
      <c r="H146" s="294">
        <v>300</v>
      </c>
      <c r="I146" s="294">
        <v>351101</v>
      </c>
      <c r="J146" s="294">
        <v>19</v>
      </c>
    </row>
    <row r="150" spans="2:11">
      <c r="B150" s="294"/>
      <c r="C150" s="294" t="s">
        <v>1833</v>
      </c>
      <c r="D150" s="294"/>
      <c r="E150" s="294"/>
      <c r="F150" s="294"/>
      <c r="G150" s="294"/>
      <c r="H150" s="294"/>
      <c r="I150" s="294"/>
      <c r="J150" s="294"/>
    </row>
  </sheetData>
  <mergeCells count="1">
    <mergeCell ref="B121:J121"/>
  </mergeCells>
  <hyperlinks>
    <hyperlink ref="A1" r:id="rId1" display="https://static.anaf.ro/static/10/Anaf/Informatii_R/cazuri_de_utilizare_recomandari.xlsx" xr:uid="{D0C373BE-5FAA-4D52-8943-5551B53B8BF1}"/>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1290D-3965-4A96-B602-46D98A26368C}">
  <dimension ref="A1:R628"/>
  <sheetViews>
    <sheetView zoomScale="85" zoomScaleNormal="85" workbookViewId="0">
      <selection activeCell="H9" sqref="H9"/>
    </sheetView>
  </sheetViews>
  <sheetFormatPr defaultRowHeight="14.4"/>
  <cols>
    <col min="1" max="4" width="11.109375" customWidth="1"/>
    <col min="5" max="5" width="17.109375" customWidth="1"/>
    <col min="6" max="6" width="11.5546875" customWidth="1"/>
    <col min="7" max="7" width="10.6640625" customWidth="1"/>
    <col min="8" max="8" width="58.6640625" customWidth="1"/>
    <col min="9" max="9" width="22.44140625" hidden="1" customWidth="1"/>
    <col min="10" max="10" width="14.6640625" customWidth="1"/>
    <col min="11" max="16" width="9.6640625" customWidth="1"/>
    <col min="17" max="17" width="23.44140625" customWidth="1"/>
    <col min="18" max="18" width="27.33203125" customWidth="1"/>
  </cols>
  <sheetData>
    <row r="1" spans="1:18" ht="72.900000000000006" customHeight="1">
      <c r="A1" s="175" t="s">
        <v>946</v>
      </c>
      <c r="B1" s="176" t="s">
        <v>947</v>
      </c>
      <c r="C1" s="177" t="s">
        <v>948</v>
      </c>
      <c r="D1" s="177" t="s">
        <v>949</v>
      </c>
      <c r="E1" s="178" t="s">
        <v>950</v>
      </c>
      <c r="F1" s="178" t="s">
        <v>951</v>
      </c>
      <c r="G1" s="178" t="s">
        <v>952</v>
      </c>
      <c r="H1" s="179" t="s">
        <v>953</v>
      </c>
      <c r="I1" s="178" t="s">
        <v>954</v>
      </c>
      <c r="J1" s="178" t="s">
        <v>955</v>
      </c>
      <c r="K1" s="178" t="s">
        <v>956</v>
      </c>
      <c r="L1" s="178" t="s">
        <v>957</v>
      </c>
      <c r="M1" s="178" t="s">
        <v>958</v>
      </c>
      <c r="N1" s="178" t="s">
        <v>959</v>
      </c>
      <c r="O1" s="178" t="s">
        <v>960</v>
      </c>
      <c r="P1" s="178" t="s">
        <v>961</v>
      </c>
      <c r="Q1" s="178" t="s">
        <v>962</v>
      </c>
      <c r="R1" s="180" t="s">
        <v>963</v>
      </c>
    </row>
    <row r="2" spans="1:18">
      <c r="A2" s="181">
        <v>1</v>
      </c>
      <c r="B2" s="181"/>
      <c r="C2" s="181"/>
      <c r="D2" s="181"/>
      <c r="E2" s="181">
        <v>310301</v>
      </c>
      <c r="F2" s="181"/>
      <c r="G2" s="181" t="s">
        <v>964</v>
      </c>
      <c r="H2" s="203" t="s">
        <v>0</v>
      </c>
      <c r="I2" s="182" t="s">
        <v>965</v>
      </c>
      <c r="J2" s="181">
        <v>0</v>
      </c>
      <c r="K2" s="183">
        <v>0</v>
      </c>
      <c r="L2" s="181"/>
      <c r="M2" s="181" t="s">
        <v>966</v>
      </c>
      <c r="N2" s="181"/>
      <c r="O2" s="181"/>
      <c r="P2" s="181"/>
      <c r="Q2" s="181"/>
      <c r="R2" t="s">
        <v>967</v>
      </c>
    </row>
    <row r="3" spans="1:18">
      <c r="A3" s="181">
        <v>2</v>
      </c>
      <c r="B3" s="181"/>
      <c r="C3" s="181"/>
      <c r="D3" s="181"/>
      <c r="E3" s="181">
        <v>310302</v>
      </c>
      <c r="F3" s="181"/>
      <c r="G3" s="181" t="s">
        <v>968</v>
      </c>
      <c r="H3" s="203" t="s">
        <v>969</v>
      </c>
      <c r="I3" s="182" t="s">
        <v>970</v>
      </c>
      <c r="J3" s="181">
        <v>0</v>
      </c>
      <c r="K3" s="183">
        <v>0</v>
      </c>
      <c r="L3" s="181"/>
      <c r="M3" s="181" t="s">
        <v>966</v>
      </c>
      <c r="N3" s="181"/>
      <c r="O3" s="181"/>
      <c r="P3" s="181"/>
      <c r="Q3" s="181"/>
      <c r="R3" t="s">
        <v>967</v>
      </c>
    </row>
    <row r="4" spans="1:18" ht="28.8">
      <c r="A4" s="181">
        <v>3</v>
      </c>
      <c r="B4" s="181"/>
      <c r="C4" s="181"/>
      <c r="D4" s="181"/>
      <c r="E4" s="181">
        <v>310303</v>
      </c>
      <c r="F4" s="181"/>
      <c r="G4" s="181" t="s">
        <v>971</v>
      </c>
      <c r="H4" s="203" t="s">
        <v>972</v>
      </c>
      <c r="I4" s="182" t="s">
        <v>973</v>
      </c>
      <c r="J4" s="181">
        <v>0</v>
      </c>
      <c r="K4" s="183">
        <v>0</v>
      </c>
      <c r="L4" s="181"/>
      <c r="M4" s="181" t="s">
        <v>966</v>
      </c>
      <c r="N4" s="181"/>
      <c r="O4" s="181"/>
      <c r="P4" s="181"/>
      <c r="Q4" s="181"/>
      <c r="R4" t="s">
        <v>967</v>
      </c>
    </row>
    <row r="5" spans="1:18" ht="28.8">
      <c r="A5" s="181">
        <v>3</v>
      </c>
      <c r="B5" s="181"/>
      <c r="C5" s="181"/>
      <c r="D5" s="181"/>
      <c r="E5" s="181">
        <v>310304</v>
      </c>
      <c r="F5" s="181"/>
      <c r="G5" s="181" t="s">
        <v>974</v>
      </c>
      <c r="H5" s="203" t="s">
        <v>975</v>
      </c>
      <c r="I5" s="182" t="s">
        <v>976</v>
      </c>
      <c r="J5" s="181">
        <v>0</v>
      </c>
      <c r="K5" s="183">
        <v>0</v>
      </c>
      <c r="L5" s="181"/>
      <c r="M5" s="181" t="s">
        <v>966</v>
      </c>
      <c r="N5" s="181"/>
      <c r="O5" s="181"/>
      <c r="P5" s="181"/>
      <c r="Q5" s="181"/>
      <c r="R5" t="s">
        <v>967</v>
      </c>
    </row>
    <row r="6" spans="1:18">
      <c r="A6" s="181">
        <v>3</v>
      </c>
      <c r="B6" s="181"/>
      <c r="C6" s="181"/>
      <c r="D6" s="181"/>
      <c r="E6" s="181">
        <v>310305</v>
      </c>
      <c r="F6" s="181"/>
      <c r="G6" s="181" t="s">
        <v>977</v>
      </c>
      <c r="H6" s="203" t="s">
        <v>978</v>
      </c>
      <c r="I6" s="182" t="s">
        <v>979</v>
      </c>
      <c r="J6" s="181">
        <v>0</v>
      </c>
      <c r="K6" s="183">
        <v>0</v>
      </c>
      <c r="L6" s="181"/>
      <c r="M6" s="181" t="s">
        <v>966</v>
      </c>
      <c r="N6" s="181"/>
      <c r="O6" s="181"/>
      <c r="P6" s="181"/>
      <c r="Q6" s="181"/>
      <c r="R6" t="s">
        <v>967</v>
      </c>
    </row>
    <row r="7" spans="1:18" ht="28.8">
      <c r="A7" s="181">
        <v>3</v>
      </c>
      <c r="B7" s="181"/>
      <c r="C7" s="181"/>
      <c r="D7" s="181"/>
      <c r="E7" s="181">
        <v>310306</v>
      </c>
      <c r="F7" s="181"/>
      <c r="G7" s="181" t="s">
        <v>980</v>
      </c>
      <c r="H7" s="203" t="s">
        <v>981</v>
      </c>
      <c r="I7" s="182" t="s">
        <v>982</v>
      </c>
      <c r="J7" s="181">
        <v>0</v>
      </c>
      <c r="K7" s="183">
        <v>0</v>
      </c>
      <c r="L7" s="181"/>
      <c r="M7" s="181" t="s">
        <v>966</v>
      </c>
      <c r="N7" s="181"/>
      <c r="O7" s="181"/>
      <c r="P7" s="181"/>
      <c r="Q7" s="181"/>
      <c r="R7" t="s">
        <v>967</v>
      </c>
    </row>
    <row r="8" spans="1:18" ht="28.8">
      <c r="A8" s="181" t="s">
        <v>983</v>
      </c>
      <c r="B8" s="181"/>
      <c r="C8" s="181"/>
      <c r="D8" s="181"/>
      <c r="E8" s="181">
        <v>310307</v>
      </c>
      <c r="F8" s="181"/>
      <c r="G8" s="181" t="s">
        <v>984</v>
      </c>
      <c r="H8" s="203" t="s">
        <v>985</v>
      </c>
      <c r="I8" s="182" t="s">
        <v>986</v>
      </c>
      <c r="J8" s="181">
        <v>0</v>
      </c>
      <c r="K8" s="183">
        <v>0</v>
      </c>
      <c r="L8" s="181"/>
      <c r="M8" s="181" t="s">
        <v>966</v>
      </c>
      <c r="N8" s="181"/>
      <c r="O8" s="181"/>
      <c r="P8" s="181"/>
      <c r="Q8" s="181"/>
      <c r="R8" t="s">
        <v>967</v>
      </c>
    </row>
    <row r="9" spans="1:18" ht="43.2">
      <c r="A9" s="181">
        <v>4</v>
      </c>
      <c r="B9" s="181"/>
      <c r="C9" s="181"/>
      <c r="D9" s="181"/>
      <c r="E9" s="181">
        <v>310308</v>
      </c>
      <c r="F9" s="181"/>
      <c r="G9" s="181" t="s">
        <v>987</v>
      </c>
      <c r="H9" s="203" t="s">
        <v>988</v>
      </c>
      <c r="I9" s="182" t="s">
        <v>989</v>
      </c>
      <c r="J9" s="181">
        <v>0</v>
      </c>
      <c r="K9" s="181"/>
      <c r="L9" s="181"/>
      <c r="M9" s="181" t="s">
        <v>966</v>
      </c>
      <c r="N9" s="181"/>
      <c r="O9" s="181"/>
      <c r="P9" s="181"/>
      <c r="Q9" s="181"/>
      <c r="R9" t="s">
        <v>967</v>
      </c>
    </row>
    <row r="10" spans="1:18">
      <c r="A10" s="181">
        <v>9</v>
      </c>
      <c r="B10" s="181"/>
      <c r="C10" s="181"/>
      <c r="D10" s="181"/>
      <c r="E10" s="181">
        <v>310309</v>
      </c>
      <c r="F10" s="181"/>
      <c r="G10" s="181" t="s">
        <v>990</v>
      </c>
      <c r="H10" s="203" t="s">
        <v>991</v>
      </c>
      <c r="I10" s="182" t="s">
        <v>992</v>
      </c>
      <c r="J10" s="181">
        <v>19</v>
      </c>
      <c r="K10" s="181"/>
      <c r="L10" s="181"/>
      <c r="M10" s="181"/>
      <c r="N10" s="181" t="s">
        <v>966</v>
      </c>
      <c r="O10" s="181"/>
      <c r="P10" s="181"/>
      <c r="Q10" s="181"/>
      <c r="R10" t="s">
        <v>967</v>
      </c>
    </row>
    <row r="11" spans="1:18">
      <c r="A11" s="181">
        <v>10</v>
      </c>
      <c r="B11" s="181"/>
      <c r="C11" s="181"/>
      <c r="D11" s="181"/>
      <c r="E11" s="181">
        <v>310310</v>
      </c>
      <c r="F11" s="181"/>
      <c r="G11" s="181" t="s">
        <v>993</v>
      </c>
      <c r="H11" s="203" t="s">
        <v>994</v>
      </c>
      <c r="I11" s="182" t="s">
        <v>995</v>
      </c>
      <c r="J11" s="181">
        <v>9</v>
      </c>
      <c r="K11" s="181"/>
      <c r="L11" s="181"/>
      <c r="M11" s="181"/>
      <c r="N11" s="181"/>
      <c r="O11" s="181" t="s">
        <v>966</v>
      </c>
      <c r="P11" s="181"/>
      <c r="Q11" s="181"/>
      <c r="R11" t="s">
        <v>967</v>
      </c>
    </row>
    <row r="12" spans="1:18">
      <c r="A12" s="181">
        <v>11</v>
      </c>
      <c r="B12" s="181"/>
      <c r="C12" s="181"/>
      <c r="D12" s="181"/>
      <c r="E12" s="181">
        <v>310311</v>
      </c>
      <c r="F12" s="181"/>
      <c r="G12" s="181" t="s">
        <v>996</v>
      </c>
      <c r="H12" s="203" t="s">
        <v>997</v>
      </c>
      <c r="I12" s="182" t="s">
        <v>998</v>
      </c>
      <c r="J12" s="181">
        <v>5</v>
      </c>
      <c r="K12" s="181"/>
      <c r="L12" s="181"/>
      <c r="M12" s="181"/>
      <c r="N12" s="181"/>
      <c r="O12" s="181"/>
      <c r="P12" s="181" t="s">
        <v>966</v>
      </c>
      <c r="Q12" s="181"/>
      <c r="R12" t="s">
        <v>967</v>
      </c>
    </row>
    <row r="13" spans="1:18" ht="28.8">
      <c r="A13" s="181">
        <v>13</v>
      </c>
      <c r="B13" s="181"/>
      <c r="C13" s="181"/>
      <c r="D13" s="181"/>
      <c r="E13" s="181">
        <v>310312</v>
      </c>
      <c r="F13" s="181"/>
      <c r="G13" s="181" t="s">
        <v>999</v>
      </c>
      <c r="H13" s="203" t="s">
        <v>1000</v>
      </c>
      <c r="I13" s="182" t="s">
        <v>1001</v>
      </c>
      <c r="J13" s="181">
        <v>0</v>
      </c>
      <c r="K13" s="181"/>
      <c r="L13" s="181"/>
      <c r="M13" s="181" t="s">
        <v>966</v>
      </c>
      <c r="N13" s="181"/>
      <c r="O13" s="181"/>
      <c r="P13" s="181"/>
      <c r="Q13" s="181"/>
      <c r="R13" t="s">
        <v>967</v>
      </c>
    </row>
    <row r="14" spans="1:18" ht="28.8">
      <c r="A14" s="181">
        <v>14</v>
      </c>
      <c r="B14" s="181"/>
      <c r="C14" s="181"/>
      <c r="D14" s="181"/>
      <c r="E14" s="181">
        <v>310313</v>
      </c>
      <c r="F14" s="181"/>
      <c r="G14" s="181" t="s">
        <v>1002</v>
      </c>
      <c r="H14" s="203" t="s">
        <v>1003</v>
      </c>
      <c r="I14" s="182" t="s">
        <v>1004</v>
      </c>
      <c r="J14" s="181">
        <v>0</v>
      </c>
      <c r="K14" s="181"/>
      <c r="L14" s="181"/>
      <c r="M14" s="181" t="s">
        <v>966</v>
      </c>
      <c r="N14" s="181"/>
      <c r="O14" s="181"/>
      <c r="P14" s="181"/>
      <c r="Q14" s="181"/>
      <c r="R14" t="s">
        <v>967</v>
      </c>
    </row>
    <row r="15" spans="1:18" ht="43.2">
      <c r="A15" s="184">
        <v>14</v>
      </c>
      <c r="B15" s="184"/>
      <c r="C15" s="184"/>
      <c r="D15" s="184"/>
      <c r="E15" s="184">
        <v>310314</v>
      </c>
      <c r="F15" s="184"/>
      <c r="G15" s="184" t="s">
        <v>1005</v>
      </c>
      <c r="H15" s="204" t="s">
        <v>1006</v>
      </c>
      <c r="I15" s="185" t="s">
        <v>1007</v>
      </c>
      <c r="J15" s="184">
        <v>0</v>
      </c>
      <c r="K15" s="184"/>
      <c r="L15" s="184"/>
      <c r="M15" s="184" t="s">
        <v>966</v>
      </c>
      <c r="N15" s="184"/>
      <c r="O15" s="184"/>
      <c r="P15" s="184"/>
      <c r="Q15" s="184"/>
      <c r="R15" t="s">
        <v>967</v>
      </c>
    </row>
    <row r="16" spans="1:18" ht="28.8">
      <c r="A16" s="184" t="s">
        <v>1008</v>
      </c>
      <c r="B16" s="184"/>
      <c r="C16" s="184"/>
      <c r="D16" s="184"/>
      <c r="E16" s="184">
        <v>310341</v>
      </c>
      <c r="F16" s="184"/>
      <c r="G16" s="184"/>
      <c r="H16" s="204" t="s">
        <v>1009</v>
      </c>
      <c r="I16" s="185" t="s">
        <v>1010</v>
      </c>
      <c r="J16" s="184">
        <v>0</v>
      </c>
      <c r="K16" s="184"/>
      <c r="L16" s="184"/>
      <c r="M16" s="184" t="s">
        <v>966</v>
      </c>
      <c r="N16" s="184"/>
      <c r="O16" s="184"/>
      <c r="P16" s="184"/>
      <c r="Q16" s="184"/>
      <c r="R16" t="s">
        <v>967</v>
      </c>
    </row>
    <row r="17" spans="1:18" ht="28.8">
      <c r="A17" s="184" t="s">
        <v>1011</v>
      </c>
      <c r="B17" s="184"/>
      <c r="C17" s="184"/>
      <c r="D17" s="184"/>
      <c r="E17" s="184">
        <v>310342</v>
      </c>
      <c r="F17" s="184"/>
      <c r="G17" s="184"/>
      <c r="H17" s="204" t="s">
        <v>1012</v>
      </c>
      <c r="I17" s="185" t="s">
        <v>1013</v>
      </c>
      <c r="J17" s="184">
        <v>0</v>
      </c>
      <c r="K17" s="184"/>
      <c r="L17" s="184"/>
      <c r="M17" s="184" t="s">
        <v>966</v>
      </c>
      <c r="N17" s="184"/>
      <c r="O17" s="184"/>
      <c r="P17" s="184"/>
      <c r="Q17" s="184"/>
      <c r="R17" t="s">
        <v>967</v>
      </c>
    </row>
    <row r="18" spans="1:18">
      <c r="A18" s="181">
        <v>15</v>
      </c>
      <c r="B18" s="181"/>
      <c r="C18" s="181"/>
      <c r="D18" s="181"/>
      <c r="E18" s="181">
        <v>310326</v>
      </c>
      <c r="F18" s="181"/>
      <c r="G18" s="181" t="s">
        <v>1014</v>
      </c>
      <c r="H18" s="203" t="s">
        <v>1015</v>
      </c>
      <c r="I18" s="182" t="s">
        <v>1016</v>
      </c>
      <c r="J18" s="181">
        <v>0</v>
      </c>
      <c r="K18" s="181"/>
      <c r="L18" s="181"/>
      <c r="M18" s="181" t="s">
        <v>966</v>
      </c>
      <c r="N18" s="181"/>
      <c r="O18" s="181"/>
      <c r="P18" s="181"/>
      <c r="Q18" s="181"/>
      <c r="R18" t="s">
        <v>967</v>
      </c>
    </row>
    <row r="19" spans="1:18" ht="28.8">
      <c r="A19" s="181"/>
      <c r="B19" s="181"/>
      <c r="C19" s="181"/>
      <c r="D19" s="181"/>
      <c r="E19" s="181">
        <v>310327</v>
      </c>
      <c r="F19" s="181"/>
      <c r="G19" s="181" t="s">
        <v>1014</v>
      </c>
      <c r="H19" s="203" t="s">
        <v>1017</v>
      </c>
      <c r="I19" s="182" t="s">
        <v>1018</v>
      </c>
      <c r="J19" s="181">
        <v>0</v>
      </c>
      <c r="K19" s="181"/>
      <c r="L19" s="181"/>
      <c r="M19" s="181"/>
      <c r="N19" s="181"/>
      <c r="O19" s="181"/>
      <c r="P19" s="181"/>
      <c r="Q19" s="181"/>
      <c r="R19" t="s">
        <v>967</v>
      </c>
    </row>
    <row r="20" spans="1:18">
      <c r="A20" s="181">
        <v>16</v>
      </c>
      <c r="B20" s="181"/>
      <c r="C20" s="181"/>
      <c r="D20" s="181"/>
      <c r="E20" s="181">
        <v>310315</v>
      </c>
      <c r="F20" s="181"/>
      <c r="G20" s="181" t="s">
        <v>1019</v>
      </c>
      <c r="H20" s="203" t="s">
        <v>1020</v>
      </c>
      <c r="I20" s="182" t="s">
        <v>1021</v>
      </c>
      <c r="J20" s="181">
        <v>24</v>
      </c>
      <c r="K20" s="181"/>
      <c r="L20" s="181"/>
      <c r="M20" s="181"/>
      <c r="N20" s="181" t="s">
        <v>966</v>
      </c>
      <c r="O20" s="181"/>
      <c r="P20" s="181"/>
      <c r="Q20" s="181"/>
      <c r="R20" t="s">
        <v>967</v>
      </c>
    </row>
    <row r="21" spans="1:18">
      <c r="A21" s="181">
        <v>16</v>
      </c>
      <c r="B21" s="181"/>
      <c r="C21" s="181"/>
      <c r="D21" s="181"/>
      <c r="E21" s="181">
        <v>310316</v>
      </c>
      <c r="F21" s="181"/>
      <c r="G21" s="181" t="s">
        <v>1022</v>
      </c>
      <c r="H21" s="203" t="s">
        <v>1023</v>
      </c>
      <c r="I21" s="182" t="s">
        <v>1024</v>
      </c>
      <c r="J21" s="181">
        <v>20</v>
      </c>
      <c r="K21" s="181"/>
      <c r="L21" s="181"/>
      <c r="M21" s="181"/>
      <c r="N21" s="181" t="s">
        <v>966</v>
      </c>
      <c r="O21" s="181"/>
      <c r="P21" s="181"/>
      <c r="Q21" s="181"/>
      <c r="R21" t="s">
        <v>967</v>
      </c>
    </row>
    <row r="22" spans="1:18">
      <c r="A22" s="181">
        <v>16</v>
      </c>
      <c r="B22" s="181"/>
      <c r="C22" s="181"/>
      <c r="D22" s="181"/>
      <c r="E22" s="181">
        <v>310317</v>
      </c>
      <c r="F22" s="181"/>
      <c r="G22" s="181" t="s">
        <v>1025</v>
      </c>
      <c r="H22" s="203" t="s">
        <v>1026</v>
      </c>
      <c r="I22" s="182" t="s">
        <v>1027</v>
      </c>
      <c r="J22" s="181">
        <v>19</v>
      </c>
      <c r="K22" s="181"/>
      <c r="L22" s="181"/>
      <c r="M22" s="181"/>
      <c r="N22" s="181" t="s">
        <v>966</v>
      </c>
      <c r="O22" s="181"/>
      <c r="P22" s="181"/>
      <c r="Q22" s="181"/>
      <c r="R22" t="s">
        <v>967</v>
      </c>
    </row>
    <row r="23" spans="1:18">
      <c r="A23" s="181">
        <v>16</v>
      </c>
      <c r="B23" s="181"/>
      <c r="C23" s="181"/>
      <c r="D23" s="181"/>
      <c r="E23" s="181">
        <v>310318</v>
      </c>
      <c r="F23" s="181"/>
      <c r="G23" s="181" t="s">
        <v>1028</v>
      </c>
      <c r="H23" s="203" t="s">
        <v>1029</v>
      </c>
      <c r="I23" s="182" t="s">
        <v>1030</v>
      </c>
      <c r="J23" s="181">
        <v>9</v>
      </c>
      <c r="K23" s="181"/>
      <c r="L23" s="181"/>
      <c r="M23" s="181"/>
      <c r="N23" s="181"/>
      <c r="O23" s="181" t="s">
        <v>966</v>
      </c>
      <c r="P23" s="181"/>
      <c r="Q23" s="181"/>
      <c r="R23" t="s">
        <v>967</v>
      </c>
    </row>
    <row r="24" spans="1:18">
      <c r="A24" s="181">
        <v>16</v>
      </c>
      <c r="B24" s="181"/>
      <c r="C24" s="181"/>
      <c r="D24" s="181"/>
      <c r="E24" s="181">
        <v>310319</v>
      </c>
      <c r="F24" s="181"/>
      <c r="G24" s="181" t="s">
        <v>1031</v>
      </c>
      <c r="H24" s="203" t="s">
        <v>1032</v>
      </c>
      <c r="I24" s="182" t="s">
        <v>1033</v>
      </c>
      <c r="J24" s="181">
        <v>5</v>
      </c>
      <c r="K24" s="181"/>
      <c r="L24" s="181"/>
      <c r="M24" s="181"/>
      <c r="N24" s="181"/>
      <c r="O24" s="181"/>
      <c r="P24" s="181" t="s">
        <v>966</v>
      </c>
      <c r="Q24" s="181"/>
      <c r="R24" t="s">
        <v>967</v>
      </c>
    </row>
    <row r="25" spans="1:18" ht="72">
      <c r="A25" s="181">
        <v>17</v>
      </c>
      <c r="B25" s="181"/>
      <c r="C25" s="181"/>
      <c r="D25" s="181"/>
      <c r="E25" s="181">
        <v>310320</v>
      </c>
      <c r="F25" s="181"/>
      <c r="G25" s="181" t="s">
        <v>1034</v>
      </c>
      <c r="H25" s="203" t="s">
        <v>1035</v>
      </c>
      <c r="I25" s="182" t="s">
        <v>1036</v>
      </c>
      <c r="J25" s="181">
        <v>19</v>
      </c>
      <c r="K25" s="181"/>
      <c r="L25" s="181"/>
      <c r="M25" s="181"/>
      <c r="N25" s="181" t="s">
        <v>966</v>
      </c>
      <c r="O25" s="181"/>
      <c r="P25" s="181"/>
      <c r="Q25" s="181"/>
      <c r="R25" t="s">
        <v>967</v>
      </c>
    </row>
    <row r="26" spans="1:18" ht="72">
      <c r="A26" s="181">
        <v>17</v>
      </c>
      <c r="B26" s="181"/>
      <c r="C26" s="181"/>
      <c r="D26" s="181"/>
      <c r="E26" s="181">
        <v>310328</v>
      </c>
      <c r="F26" s="181"/>
      <c r="G26" s="181" t="s">
        <v>1034</v>
      </c>
      <c r="H26" s="203" t="s">
        <v>1035</v>
      </c>
      <c r="I26" s="182" t="s">
        <v>1036</v>
      </c>
      <c r="J26" s="181">
        <v>5</v>
      </c>
      <c r="K26" s="181"/>
      <c r="L26" s="181"/>
      <c r="M26" s="181"/>
      <c r="N26" s="181"/>
      <c r="O26" s="181"/>
      <c r="P26" s="181" t="s">
        <v>966</v>
      </c>
      <c r="Q26" s="181"/>
      <c r="R26" t="s">
        <v>967</v>
      </c>
    </row>
    <row r="27" spans="1:18" ht="72">
      <c r="A27" s="181">
        <v>18</v>
      </c>
      <c r="B27" s="181"/>
      <c r="C27" s="181"/>
      <c r="D27" s="181"/>
      <c r="E27" s="181">
        <v>310321</v>
      </c>
      <c r="F27" s="181"/>
      <c r="G27" s="181" t="s">
        <v>1037</v>
      </c>
      <c r="H27" s="203" t="s">
        <v>1038</v>
      </c>
      <c r="I27" s="182" t="s">
        <v>1039</v>
      </c>
      <c r="J27" s="181">
        <v>19</v>
      </c>
      <c r="K27" s="181"/>
      <c r="L27" s="181"/>
      <c r="M27" s="181"/>
      <c r="N27" s="181" t="s">
        <v>966</v>
      </c>
      <c r="O27" s="181"/>
      <c r="P27" s="181"/>
      <c r="Q27" s="181"/>
      <c r="R27" t="s">
        <v>967</v>
      </c>
    </row>
    <row r="28" spans="1:18" ht="72">
      <c r="A28" s="181">
        <v>18</v>
      </c>
      <c r="B28" s="181"/>
      <c r="C28" s="181"/>
      <c r="D28" s="181"/>
      <c r="E28" s="181">
        <v>310329</v>
      </c>
      <c r="F28" s="181"/>
      <c r="G28" s="181" t="s">
        <v>1037</v>
      </c>
      <c r="H28" s="203" t="s">
        <v>1038</v>
      </c>
      <c r="I28" s="182" t="s">
        <v>1039</v>
      </c>
      <c r="J28" s="181">
        <v>5</v>
      </c>
      <c r="K28" s="181"/>
      <c r="L28" s="181"/>
      <c r="M28" s="181"/>
      <c r="N28" s="181"/>
      <c r="O28" s="181"/>
      <c r="P28" s="181" t="s">
        <v>966</v>
      </c>
      <c r="Q28" s="181"/>
      <c r="R28" t="s">
        <v>967</v>
      </c>
    </row>
    <row r="29" spans="1:18">
      <c r="A29" s="181"/>
      <c r="B29" s="181"/>
      <c r="C29" s="181"/>
      <c r="D29" s="181"/>
      <c r="E29" s="181">
        <v>310322</v>
      </c>
      <c r="F29" s="181"/>
      <c r="G29" s="181" t="s">
        <v>1040</v>
      </c>
      <c r="H29" s="203" t="s">
        <v>1041</v>
      </c>
      <c r="I29" s="182" t="s">
        <v>1042</v>
      </c>
      <c r="J29" s="181">
        <v>19</v>
      </c>
      <c r="K29" s="181" t="s">
        <v>966</v>
      </c>
      <c r="L29" s="181"/>
      <c r="M29" s="181"/>
      <c r="N29" s="181"/>
      <c r="O29" s="181"/>
      <c r="P29" s="181"/>
      <c r="Q29" s="181"/>
      <c r="R29" t="s">
        <v>967</v>
      </c>
    </row>
    <row r="30" spans="1:18">
      <c r="A30" s="181"/>
      <c r="B30" s="181"/>
      <c r="C30" s="181"/>
      <c r="D30" s="181"/>
      <c r="E30" s="181">
        <v>310338</v>
      </c>
      <c r="F30" s="181"/>
      <c r="G30" s="181" t="s">
        <v>1040</v>
      </c>
      <c r="H30" s="203" t="s">
        <v>1043</v>
      </c>
      <c r="I30" s="182" t="s">
        <v>1042</v>
      </c>
      <c r="J30" s="181">
        <v>9</v>
      </c>
      <c r="K30" s="181" t="s">
        <v>966</v>
      </c>
      <c r="L30" s="181"/>
      <c r="M30" s="181"/>
      <c r="N30" s="181"/>
      <c r="O30" s="181"/>
      <c r="P30" s="181"/>
      <c r="Q30" s="181"/>
      <c r="R30" t="s">
        <v>967</v>
      </c>
    </row>
    <row r="31" spans="1:18">
      <c r="A31" s="181"/>
      <c r="B31" s="181"/>
      <c r="C31" s="181"/>
      <c r="D31" s="181"/>
      <c r="E31" s="181">
        <v>310339</v>
      </c>
      <c r="F31" s="181"/>
      <c r="G31" s="181" t="s">
        <v>1040</v>
      </c>
      <c r="H31" s="203" t="s">
        <v>1044</v>
      </c>
      <c r="I31" s="182" t="s">
        <v>1042</v>
      </c>
      <c r="J31" s="181">
        <v>5</v>
      </c>
      <c r="K31" s="181" t="s">
        <v>966</v>
      </c>
      <c r="L31" s="181"/>
      <c r="M31" s="181"/>
      <c r="N31" s="181"/>
      <c r="O31" s="181"/>
      <c r="P31" s="181"/>
      <c r="Q31" s="181"/>
      <c r="R31" t="s">
        <v>967</v>
      </c>
    </row>
    <row r="32" spans="1:18" ht="43.2">
      <c r="A32" s="181"/>
      <c r="B32" s="181"/>
      <c r="C32" s="181">
        <v>1</v>
      </c>
      <c r="D32" s="181"/>
      <c r="E32" s="181">
        <v>310323</v>
      </c>
      <c r="F32" s="181"/>
      <c r="G32" s="181" t="s">
        <v>1045</v>
      </c>
      <c r="H32" s="203" t="s">
        <v>1046</v>
      </c>
      <c r="I32" s="182" t="s">
        <v>1047</v>
      </c>
      <c r="J32" s="181">
        <v>24</v>
      </c>
      <c r="K32" s="181" t="s">
        <v>966</v>
      </c>
      <c r="L32" s="181"/>
      <c r="M32" s="181"/>
      <c r="N32" s="181"/>
      <c r="O32" s="181"/>
      <c r="P32" s="181"/>
      <c r="Q32" s="181"/>
      <c r="R32" t="s">
        <v>967</v>
      </c>
    </row>
    <row r="33" spans="1:18" ht="43.2">
      <c r="A33" s="181"/>
      <c r="B33" s="181"/>
      <c r="C33" s="181">
        <v>1</v>
      </c>
      <c r="D33" s="181"/>
      <c r="E33" s="181">
        <v>310330</v>
      </c>
      <c r="F33" s="181"/>
      <c r="G33" s="181" t="s">
        <v>1045</v>
      </c>
      <c r="H33" s="203" t="s">
        <v>1046</v>
      </c>
      <c r="I33" s="182" t="s">
        <v>1047</v>
      </c>
      <c r="J33" s="181">
        <v>20</v>
      </c>
      <c r="K33" s="181" t="s">
        <v>966</v>
      </c>
      <c r="L33" s="181"/>
      <c r="M33" s="181"/>
      <c r="N33" s="181"/>
      <c r="O33" s="181"/>
      <c r="P33" s="181"/>
      <c r="Q33" s="181"/>
      <c r="R33" t="s">
        <v>967</v>
      </c>
    </row>
    <row r="34" spans="1:18" ht="43.2">
      <c r="A34" s="181"/>
      <c r="B34" s="181"/>
      <c r="C34" s="181">
        <v>1</v>
      </c>
      <c r="D34" s="181"/>
      <c r="E34" s="181">
        <v>310331</v>
      </c>
      <c r="F34" s="181"/>
      <c r="G34" s="181" t="s">
        <v>1045</v>
      </c>
      <c r="H34" s="203" t="s">
        <v>1046</v>
      </c>
      <c r="I34" s="182" t="s">
        <v>1047</v>
      </c>
      <c r="J34" s="181">
        <v>19</v>
      </c>
      <c r="K34" s="181" t="s">
        <v>966</v>
      </c>
      <c r="L34" s="181"/>
      <c r="M34" s="181"/>
      <c r="N34" s="181"/>
      <c r="O34" s="181"/>
      <c r="P34" s="181"/>
      <c r="Q34" s="181"/>
      <c r="R34" t="s">
        <v>967</v>
      </c>
    </row>
    <row r="35" spans="1:18" ht="43.2">
      <c r="A35" s="181"/>
      <c r="B35" s="181"/>
      <c r="C35" s="181">
        <v>1</v>
      </c>
      <c r="D35" s="181"/>
      <c r="E35" s="181">
        <v>310332</v>
      </c>
      <c r="F35" s="181"/>
      <c r="G35" s="181" t="s">
        <v>1045</v>
      </c>
      <c r="H35" s="203" t="s">
        <v>1046</v>
      </c>
      <c r="I35" s="182" t="s">
        <v>1047</v>
      </c>
      <c r="J35" s="181">
        <v>9</v>
      </c>
      <c r="K35" s="181" t="s">
        <v>966</v>
      </c>
      <c r="L35" s="181"/>
      <c r="M35" s="181"/>
      <c r="N35" s="181"/>
      <c r="O35" s="181"/>
      <c r="P35" s="181"/>
      <c r="Q35" s="181"/>
      <c r="R35" t="s">
        <v>967</v>
      </c>
    </row>
    <row r="36" spans="1:18" ht="43.2">
      <c r="A36" s="181"/>
      <c r="B36" s="181"/>
      <c r="C36" s="181">
        <v>1</v>
      </c>
      <c r="D36" s="181"/>
      <c r="E36" s="181">
        <v>310333</v>
      </c>
      <c r="F36" s="181"/>
      <c r="G36" s="181" t="s">
        <v>1045</v>
      </c>
      <c r="H36" s="203" t="s">
        <v>1046</v>
      </c>
      <c r="I36" s="182" t="s">
        <v>1047</v>
      </c>
      <c r="J36" s="181">
        <v>5</v>
      </c>
      <c r="K36" s="181" t="s">
        <v>966</v>
      </c>
      <c r="L36" s="181"/>
      <c r="M36" s="181"/>
      <c r="N36" s="181"/>
      <c r="O36" s="181"/>
      <c r="P36" s="181"/>
      <c r="Q36" s="181"/>
      <c r="R36" t="s">
        <v>967</v>
      </c>
    </row>
    <row r="37" spans="1:18" ht="43.2">
      <c r="A37" s="181"/>
      <c r="B37" s="181"/>
      <c r="C37" s="181">
        <v>1</v>
      </c>
      <c r="D37" s="181"/>
      <c r="E37" s="181">
        <v>310334</v>
      </c>
      <c r="F37" s="181"/>
      <c r="G37" s="181" t="s">
        <v>1045</v>
      </c>
      <c r="H37" s="203" t="s">
        <v>1046</v>
      </c>
      <c r="I37" s="182" t="s">
        <v>1047</v>
      </c>
      <c r="J37" s="181">
        <v>0</v>
      </c>
      <c r="K37" s="181" t="s">
        <v>966</v>
      </c>
      <c r="L37" s="181"/>
      <c r="M37" s="181"/>
      <c r="N37" s="181"/>
      <c r="O37" s="181"/>
      <c r="P37" s="181"/>
      <c r="Q37" s="181"/>
      <c r="R37" t="s">
        <v>967</v>
      </c>
    </row>
    <row r="38" spans="1:18">
      <c r="A38" s="181"/>
      <c r="B38" s="181"/>
      <c r="C38" s="181"/>
      <c r="D38" s="181"/>
      <c r="E38" s="181">
        <v>310324</v>
      </c>
      <c r="F38" s="181"/>
      <c r="G38" s="181" t="s">
        <v>1048</v>
      </c>
      <c r="H38" s="203" t="s">
        <v>1049</v>
      </c>
      <c r="I38" s="182" t="s">
        <v>1050</v>
      </c>
      <c r="J38" s="181">
        <v>0</v>
      </c>
      <c r="K38" s="181"/>
      <c r="L38" s="181" t="s">
        <v>966</v>
      </c>
      <c r="M38" s="181"/>
      <c r="N38" s="181"/>
      <c r="O38" s="181"/>
      <c r="P38" s="181"/>
      <c r="Q38" s="181"/>
      <c r="R38" t="s">
        <v>967</v>
      </c>
    </row>
    <row r="39" spans="1:18" ht="43.2">
      <c r="A39" s="181"/>
      <c r="B39" s="181"/>
      <c r="C39" s="181"/>
      <c r="D39" s="181"/>
      <c r="E39" s="181">
        <v>310325</v>
      </c>
      <c r="F39" s="181"/>
      <c r="G39" s="181" t="s">
        <v>1051</v>
      </c>
      <c r="H39" s="203" t="s">
        <v>1052</v>
      </c>
      <c r="I39" s="182" t="s">
        <v>1053</v>
      </c>
      <c r="J39" s="181">
        <v>0</v>
      </c>
      <c r="K39" s="181"/>
      <c r="L39" s="181" t="s">
        <v>966</v>
      </c>
      <c r="M39" s="181"/>
      <c r="N39" s="181"/>
      <c r="O39" s="181"/>
      <c r="P39" s="181"/>
      <c r="Q39" s="181"/>
      <c r="R39" t="s">
        <v>967</v>
      </c>
    </row>
    <row r="40" spans="1:18" s="182" customFormat="1" ht="72">
      <c r="A40" s="181"/>
      <c r="B40" s="181"/>
      <c r="C40" s="181"/>
      <c r="D40" s="181">
        <v>1</v>
      </c>
      <c r="E40" s="181">
        <v>310340</v>
      </c>
      <c r="F40" s="181"/>
      <c r="G40" s="181"/>
      <c r="H40" s="203" t="s">
        <v>1054</v>
      </c>
      <c r="I40" s="182" t="s">
        <v>1055</v>
      </c>
      <c r="J40" s="39" t="s">
        <v>1056</v>
      </c>
      <c r="K40" s="181"/>
      <c r="L40" s="181"/>
      <c r="M40" s="181"/>
      <c r="N40" s="181"/>
      <c r="O40" s="181"/>
      <c r="P40" s="181"/>
      <c r="Q40" s="181"/>
      <c r="R40" s="182" t="s">
        <v>967</v>
      </c>
    </row>
    <row r="41" spans="1:18">
      <c r="A41" s="181"/>
      <c r="B41" s="181"/>
      <c r="C41" s="181"/>
      <c r="D41" s="181"/>
      <c r="E41" s="181">
        <v>310335</v>
      </c>
      <c r="F41" s="181"/>
      <c r="G41" s="181"/>
      <c r="H41" s="203" t="s">
        <v>1057</v>
      </c>
      <c r="I41" s="182" t="s">
        <v>1058</v>
      </c>
      <c r="J41" s="181">
        <v>19</v>
      </c>
      <c r="K41" s="181"/>
      <c r="L41" s="181"/>
      <c r="M41" s="181"/>
      <c r="N41" s="181"/>
      <c r="O41" s="181"/>
      <c r="P41" s="181"/>
      <c r="Q41" s="181"/>
      <c r="R41" t="s">
        <v>967</v>
      </c>
    </row>
    <row r="42" spans="1:18">
      <c r="A42" s="181"/>
      <c r="B42" s="181"/>
      <c r="C42" s="181"/>
      <c r="D42" s="181"/>
      <c r="E42" s="181">
        <v>310336</v>
      </c>
      <c r="F42" s="181"/>
      <c r="G42" s="181"/>
      <c r="H42" s="203" t="s">
        <v>1059</v>
      </c>
      <c r="I42" s="182" t="s">
        <v>1060</v>
      </c>
      <c r="J42" s="181">
        <v>9</v>
      </c>
      <c r="K42" s="181"/>
      <c r="L42" s="181"/>
      <c r="M42" s="181"/>
      <c r="N42" s="181"/>
      <c r="O42" s="181"/>
      <c r="P42" s="181"/>
      <c r="Q42" s="181"/>
      <c r="R42" t="s">
        <v>967</v>
      </c>
    </row>
    <row r="43" spans="1:18">
      <c r="A43" s="181"/>
      <c r="B43" s="181"/>
      <c r="C43" s="181"/>
      <c r="D43" s="181"/>
      <c r="E43" s="181">
        <v>310337</v>
      </c>
      <c r="F43" s="181"/>
      <c r="G43" s="181"/>
      <c r="H43" s="203" t="s">
        <v>1061</v>
      </c>
      <c r="I43" s="182" t="s">
        <v>1062</v>
      </c>
      <c r="J43" s="181">
        <v>5</v>
      </c>
      <c r="K43" s="181"/>
      <c r="L43" s="181"/>
      <c r="M43" s="181"/>
      <c r="N43" s="181"/>
      <c r="O43" s="181"/>
      <c r="P43" s="181"/>
      <c r="Q43" s="181"/>
      <c r="R43" t="s">
        <v>967</v>
      </c>
    </row>
    <row r="44" spans="1:18" ht="72">
      <c r="A44" s="186" t="s">
        <v>1063</v>
      </c>
      <c r="B44" s="181"/>
      <c r="C44" s="181"/>
      <c r="D44" s="181"/>
      <c r="E44" s="181">
        <v>300101</v>
      </c>
      <c r="F44" s="181"/>
      <c r="G44" s="181" t="s">
        <v>1064</v>
      </c>
      <c r="H44" s="203" t="s">
        <v>1065</v>
      </c>
      <c r="I44" s="182" t="s">
        <v>1066</v>
      </c>
      <c r="J44" s="187">
        <v>19</v>
      </c>
      <c r="Q44" s="181"/>
      <c r="R44" t="s">
        <v>1067</v>
      </c>
    </row>
    <row r="45" spans="1:18" ht="72">
      <c r="A45" s="186" t="s">
        <v>1063</v>
      </c>
      <c r="B45" s="181"/>
      <c r="C45" s="181"/>
      <c r="D45" s="181"/>
      <c r="E45" s="181">
        <v>300102</v>
      </c>
      <c r="F45" s="181"/>
      <c r="G45" s="181" t="s">
        <v>1068</v>
      </c>
      <c r="H45" s="203" t="s">
        <v>1069</v>
      </c>
      <c r="I45" s="182" t="s">
        <v>1066</v>
      </c>
      <c r="J45" s="187">
        <v>9</v>
      </c>
      <c r="Q45" s="181"/>
      <c r="R45" t="s">
        <v>1067</v>
      </c>
    </row>
    <row r="46" spans="1:18" ht="72">
      <c r="A46" s="186" t="s">
        <v>1063</v>
      </c>
      <c r="B46" s="181"/>
      <c r="C46" s="181"/>
      <c r="D46" s="181"/>
      <c r="E46" s="181">
        <v>300103</v>
      </c>
      <c r="F46" s="181"/>
      <c r="G46" s="181" t="s">
        <v>1070</v>
      </c>
      <c r="H46" s="203" t="s">
        <v>1071</v>
      </c>
      <c r="I46" s="182" t="s">
        <v>1066</v>
      </c>
      <c r="J46" s="187">
        <v>5</v>
      </c>
      <c r="Q46" s="181"/>
      <c r="R46" t="s">
        <v>1067</v>
      </c>
    </row>
    <row r="47" spans="1:18" ht="43.2">
      <c r="A47" s="186" t="s">
        <v>1072</v>
      </c>
      <c r="B47" s="181"/>
      <c r="C47" s="181"/>
      <c r="D47" s="181"/>
      <c r="E47" s="181">
        <v>300201</v>
      </c>
      <c r="F47" s="181"/>
      <c r="G47" s="181" t="s">
        <v>1073</v>
      </c>
      <c r="H47" s="203" t="s">
        <v>232</v>
      </c>
      <c r="I47" s="182" t="s">
        <v>1074</v>
      </c>
      <c r="J47" s="187">
        <v>19</v>
      </c>
      <c r="Q47" s="181"/>
      <c r="R47" t="s">
        <v>1067</v>
      </c>
    </row>
    <row r="48" spans="1:18" ht="43.2">
      <c r="A48" s="186" t="s">
        <v>1072</v>
      </c>
      <c r="B48" s="181"/>
      <c r="C48" s="181"/>
      <c r="D48" s="181"/>
      <c r="E48" s="181">
        <v>300202</v>
      </c>
      <c r="F48" s="181"/>
      <c r="G48" s="181" t="s">
        <v>1075</v>
      </c>
      <c r="H48" s="203" t="s">
        <v>1076</v>
      </c>
      <c r="I48" s="182" t="s">
        <v>1077</v>
      </c>
      <c r="J48" s="187">
        <v>9</v>
      </c>
      <c r="Q48" s="181"/>
      <c r="R48" t="s">
        <v>1067</v>
      </c>
    </row>
    <row r="49" spans="1:18" ht="43.2">
      <c r="A49" s="186" t="s">
        <v>1072</v>
      </c>
      <c r="B49" s="181"/>
      <c r="C49" s="181"/>
      <c r="D49" s="181"/>
      <c r="E49" s="181">
        <v>300203</v>
      </c>
      <c r="F49" s="181"/>
      <c r="G49" s="181" t="s">
        <v>1078</v>
      </c>
      <c r="H49" s="203" t="s">
        <v>1079</v>
      </c>
      <c r="I49" s="182" t="s">
        <v>1080</v>
      </c>
      <c r="J49" s="187">
        <v>5</v>
      </c>
      <c r="Q49" s="181"/>
      <c r="R49" t="s">
        <v>1067</v>
      </c>
    </row>
    <row r="50" spans="1:18">
      <c r="A50" s="186" t="s">
        <v>1081</v>
      </c>
      <c r="B50" s="181"/>
      <c r="C50" s="181"/>
      <c r="D50" s="181"/>
      <c r="E50" s="181">
        <v>300401</v>
      </c>
      <c r="F50" s="181"/>
      <c r="G50" s="181" t="s">
        <v>1082</v>
      </c>
      <c r="H50" s="203" t="s">
        <v>1083</v>
      </c>
      <c r="I50" s="182" t="s">
        <v>1084</v>
      </c>
      <c r="J50" s="187">
        <v>19</v>
      </c>
      <c r="Q50" s="181"/>
      <c r="R50" t="s">
        <v>1067</v>
      </c>
    </row>
    <row r="51" spans="1:18">
      <c r="A51" s="186" t="s">
        <v>1081</v>
      </c>
      <c r="B51" s="181"/>
      <c r="C51" s="181"/>
      <c r="D51" s="181"/>
      <c r="E51" s="181">
        <v>300402</v>
      </c>
      <c r="F51" s="181"/>
      <c r="G51" s="181" t="s">
        <v>1085</v>
      </c>
      <c r="H51" s="203" t="s">
        <v>1086</v>
      </c>
      <c r="I51" s="182" t="s">
        <v>1087</v>
      </c>
      <c r="J51" s="187">
        <v>9</v>
      </c>
      <c r="Q51" s="181"/>
      <c r="R51" t="s">
        <v>1067</v>
      </c>
    </row>
    <row r="52" spans="1:18">
      <c r="A52" s="186" t="s">
        <v>1081</v>
      </c>
      <c r="B52" s="181"/>
      <c r="C52" s="181"/>
      <c r="D52" s="181"/>
      <c r="E52" s="181">
        <v>300403</v>
      </c>
      <c r="F52" s="181"/>
      <c r="G52" s="181" t="s">
        <v>1088</v>
      </c>
      <c r="H52" s="203" t="s">
        <v>1089</v>
      </c>
      <c r="I52" s="182" t="s">
        <v>1090</v>
      </c>
      <c r="J52" s="187">
        <v>5</v>
      </c>
      <c r="Q52" s="181"/>
      <c r="R52" t="s">
        <v>1067</v>
      </c>
    </row>
    <row r="53" spans="1:18" ht="57.6">
      <c r="A53" s="186" t="s">
        <v>1091</v>
      </c>
      <c r="B53" s="181"/>
      <c r="C53" s="181"/>
      <c r="D53" s="181"/>
      <c r="E53" s="181">
        <v>300501</v>
      </c>
      <c r="F53" s="181"/>
      <c r="G53" s="181" t="s">
        <v>1092</v>
      </c>
      <c r="H53" s="203" t="s">
        <v>1093</v>
      </c>
      <c r="I53" s="182" t="s">
        <v>1094</v>
      </c>
      <c r="J53" s="187">
        <v>19</v>
      </c>
      <c r="Q53" s="181"/>
      <c r="R53" t="s">
        <v>1067</v>
      </c>
    </row>
    <row r="54" spans="1:18" ht="57.6">
      <c r="A54" s="186" t="s">
        <v>1091</v>
      </c>
      <c r="B54" s="181"/>
      <c r="C54" s="181"/>
      <c r="D54" s="181"/>
      <c r="E54" s="181">
        <v>300502</v>
      </c>
      <c r="F54" s="181"/>
      <c r="G54" s="181" t="s">
        <v>1095</v>
      </c>
      <c r="H54" s="203" t="s">
        <v>1096</v>
      </c>
      <c r="I54" s="182" t="s">
        <v>1097</v>
      </c>
      <c r="J54" s="187">
        <v>9</v>
      </c>
      <c r="Q54" s="181"/>
      <c r="R54" t="s">
        <v>1067</v>
      </c>
    </row>
    <row r="55" spans="1:18" ht="57.6">
      <c r="A55" s="186" t="s">
        <v>1091</v>
      </c>
      <c r="B55" s="181"/>
      <c r="C55" s="181"/>
      <c r="D55" s="181"/>
      <c r="E55" s="181">
        <v>300503</v>
      </c>
      <c r="F55" s="181"/>
      <c r="G55" s="181" t="s">
        <v>1098</v>
      </c>
      <c r="H55" s="203" t="s">
        <v>1099</v>
      </c>
      <c r="I55" s="182" t="s">
        <v>1100</v>
      </c>
      <c r="J55" s="187">
        <v>5</v>
      </c>
      <c r="Q55" s="181"/>
      <c r="R55" t="s">
        <v>1067</v>
      </c>
    </row>
    <row r="56" spans="1:18">
      <c r="A56" s="186" t="s">
        <v>1091</v>
      </c>
      <c r="B56" s="181"/>
      <c r="C56" s="181"/>
      <c r="D56" s="181"/>
      <c r="E56" s="181">
        <v>300601</v>
      </c>
      <c r="F56" s="181"/>
      <c r="G56" s="181" t="s">
        <v>1101</v>
      </c>
      <c r="H56" s="203" t="s">
        <v>1102</v>
      </c>
      <c r="I56" s="182" t="s">
        <v>1103</v>
      </c>
      <c r="J56" s="187">
        <v>19</v>
      </c>
      <c r="Q56" s="181"/>
      <c r="R56" t="s">
        <v>1067</v>
      </c>
    </row>
    <row r="57" spans="1:18">
      <c r="A57" s="186" t="s">
        <v>1091</v>
      </c>
      <c r="B57" s="181"/>
      <c r="C57" s="181"/>
      <c r="D57" s="181"/>
      <c r="E57" s="181">
        <v>300602</v>
      </c>
      <c r="F57" s="181"/>
      <c r="G57" s="181" t="s">
        <v>1104</v>
      </c>
      <c r="H57" s="203" t="s">
        <v>1105</v>
      </c>
      <c r="I57" s="182" t="s">
        <v>1106</v>
      </c>
      <c r="J57" s="187">
        <v>9</v>
      </c>
      <c r="Q57" s="181"/>
      <c r="R57" t="s">
        <v>1067</v>
      </c>
    </row>
    <row r="58" spans="1:18">
      <c r="A58" s="186" t="s">
        <v>1091</v>
      </c>
      <c r="B58" s="181"/>
      <c r="C58" s="181"/>
      <c r="D58" s="181"/>
      <c r="E58" s="181">
        <v>300603</v>
      </c>
      <c r="F58" s="181"/>
      <c r="G58" s="181" t="s">
        <v>1107</v>
      </c>
      <c r="H58" s="203" t="s">
        <v>1108</v>
      </c>
      <c r="I58" s="182" t="s">
        <v>1109</v>
      </c>
      <c r="J58" s="181">
        <v>5</v>
      </c>
      <c r="Q58" s="181"/>
      <c r="R58" t="s">
        <v>1067</v>
      </c>
    </row>
    <row r="59" spans="1:18">
      <c r="A59" s="186" t="s">
        <v>1110</v>
      </c>
      <c r="B59" s="181"/>
      <c r="C59" s="181"/>
      <c r="D59" s="181"/>
      <c r="E59" s="181">
        <v>300701</v>
      </c>
      <c r="F59" s="181"/>
      <c r="G59" s="181" t="s">
        <v>1111</v>
      </c>
      <c r="H59" s="203" t="s">
        <v>1112</v>
      </c>
      <c r="I59" s="182" t="s">
        <v>1113</v>
      </c>
      <c r="J59" s="181">
        <v>19</v>
      </c>
      <c r="Q59" s="181"/>
      <c r="R59" t="s">
        <v>1067</v>
      </c>
    </row>
    <row r="60" spans="1:18">
      <c r="A60" s="186" t="s">
        <v>1110</v>
      </c>
      <c r="B60" s="181"/>
      <c r="C60" s="181"/>
      <c r="D60" s="181"/>
      <c r="E60" s="181">
        <v>300702</v>
      </c>
      <c r="F60" s="181"/>
      <c r="G60" s="181" t="s">
        <v>1114</v>
      </c>
      <c r="H60" s="203" t="s">
        <v>1115</v>
      </c>
      <c r="I60" s="182" t="s">
        <v>1116</v>
      </c>
      <c r="J60" s="181">
        <v>9</v>
      </c>
      <c r="Q60" s="181"/>
      <c r="R60" t="s">
        <v>1067</v>
      </c>
    </row>
    <row r="61" spans="1:18">
      <c r="A61" s="186" t="s">
        <v>1110</v>
      </c>
      <c r="B61" s="181"/>
      <c r="C61" s="181"/>
      <c r="D61" s="181"/>
      <c r="E61" s="181">
        <v>300703</v>
      </c>
      <c r="F61" s="181"/>
      <c r="G61" s="181" t="s">
        <v>1117</v>
      </c>
      <c r="H61" s="203" t="s">
        <v>1118</v>
      </c>
      <c r="I61" s="182" t="s">
        <v>1119</v>
      </c>
      <c r="J61" s="181">
        <v>5</v>
      </c>
      <c r="Q61" s="181"/>
      <c r="R61" t="s">
        <v>1067</v>
      </c>
    </row>
    <row r="62" spans="1:18" ht="28.8">
      <c r="A62" s="186" t="s">
        <v>1120</v>
      </c>
      <c r="B62" s="181"/>
      <c r="C62" s="181"/>
      <c r="D62" s="181"/>
      <c r="E62" s="181">
        <v>300801</v>
      </c>
      <c r="F62" s="181"/>
      <c r="G62" s="181" t="s">
        <v>1121</v>
      </c>
      <c r="H62" s="203" t="s">
        <v>234</v>
      </c>
      <c r="I62" s="182" t="s">
        <v>1122</v>
      </c>
      <c r="J62" s="181">
        <v>19</v>
      </c>
      <c r="Q62" s="181"/>
      <c r="R62" t="s">
        <v>1067</v>
      </c>
    </row>
    <row r="63" spans="1:18" ht="28.8">
      <c r="A63" s="186" t="s">
        <v>1120</v>
      </c>
      <c r="B63" s="181"/>
      <c r="C63" s="181"/>
      <c r="D63" s="181"/>
      <c r="E63" s="181">
        <v>300802</v>
      </c>
      <c r="F63" s="181"/>
      <c r="G63" s="181" t="s">
        <v>1123</v>
      </c>
      <c r="H63" s="203" t="s">
        <v>1124</v>
      </c>
      <c r="I63" s="182" t="s">
        <v>1125</v>
      </c>
      <c r="J63" s="181">
        <v>9</v>
      </c>
      <c r="Q63" s="181"/>
      <c r="R63" t="s">
        <v>1067</v>
      </c>
    </row>
    <row r="64" spans="1:18" ht="28.8">
      <c r="A64" s="186" t="s">
        <v>1120</v>
      </c>
      <c r="B64" s="181"/>
      <c r="C64" s="181"/>
      <c r="D64" s="181"/>
      <c r="E64" s="181">
        <v>300803</v>
      </c>
      <c r="F64" s="181"/>
      <c r="G64" s="181" t="s">
        <v>1126</v>
      </c>
      <c r="H64" s="203" t="s">
        <v>1127</v>
      </c>
      <c r="I64" s="182" t="s">
        <v>1128</v>
      </c>
      <c r="J64" s="181">
        <v>5</v>
      </c>
      <c r="Q64" s="181"/>
      <c r="R64" t="s">
        <v>1067</v>
      </c>
    </row>
    <row r="65" spans="1:18" ht="28.8">
      <c r="A65" s="186" t="s">
        <v>1129</v>
      </c>
      <c r="B65" s="181"/>
      <c r="C65" s="181"/>
      <c r="D65" s="181"/>
      <c r="E65" s="181">
        <v>300905</v>
      </c>
      <c r="F65" s="181"/>
      <c r="G65" s="181"/>
      <c r="H65" s="203" t="s">
        <v>1130</v>
      </c>
      <c r="I65" s="182" t="s">
        <v>1131</v>
      </c>
      <c r="J65" s="181">
        <v>24</v>
      </c>
      <c r="Q65" s="181"/>
      <c r="R65" t="s">
        <v>1067</v>
      </c>
    </row>
    <row r="66" spans="1:18" ht="28.8">
      <c r="A66" s="186" t="s">
        <v>1129</v>
      </c>
      <c r="B66" s="181"/>
      <c r="C66" s="181"/>
      <c r="D66" s="181"/>
      <c r="E66" s="181">
        <v>300904</v>
      </c>
      <c r="F66" s="181"/>
      <c r="G66" s="181"/>
      <c r="H66" s="203" t="s">
        <v>1132</v>
      </c>
      <c r="I66" s="182" t="s">
        <v>1133</v>
      </c>
      <c r="J66" s="181">
        <v>20</v>
      </c>
      <c r="Q66" s="181"/>
      <c r="R66" t="s">
        <v>1067</v>
      </c>
    </row>
    <row r="67" spans="1:18" ht="28.8">
      <c r="A67" s="186" t="s">
        <v>1129</v>
      </c>
      <c r="B67" s="181"/>
      <c r="C67" s="181"/>
      <c r="D67" s="181"/>
      <c r="E67" s="181">
        <v>300901</v>
      </c>
      <c r="F67" s="181"/>
      <c r="G67" s="181" t="s">
        <v>1134</v>
      </c>
      <c r="H67" s="203" t="s">
        <v>1135</v>
      </c>
      <c r="I67" s="182" t="s">
        <v>1136</v>
      </c>
      <c r="J67" s="181">
        <v>19</v>
      </c>
      <c r="Q67" s="181"/>
      <c r="R67" t="s">
        <v>1067</v>
      </c>
    </row>
    <row r="68" spans="1:18" ht="28.8">
      <c r="A68" s="186" t="s">
        <v>1137</v>
      </c>
      <c r="B68" s="181"/>
      <c r="C68" s="181"/>
      <c r="D68" s="181"/>
      <c r="E68" s="181">
        <v>300902</v>
      </c>
      <c r="F68" s="181"/>
      <c r="G68" s="181" t="s">
        <v>1138</v>
      </c>
      <c r="H68" s="203" t="s">
        <v>236</v>
      </c>
      <c r="I68" s="182" t="s">
        <v>1139</v>
      </c>
      <c r="J68" s="181">
        <v>9</v>
      </c>
      <c r="Q68" s="181"/>
      <c r="R68" t="s">
        <v>1067</v>
      </c>
    </row>
    <row r="69" spans="1:18" ht="28.8">
      <c r="A69" s="186" t="s">
        <v>1140</v>
      </c>
      <c r="B69" s="181"/>
      <c r="C69" s="181"/>
      <c r="D69" s="181"/>
      <c r="E69" s="181">
        <v>300903</v>
      </c>
      <c r="F69" s="181"/>
      <c r="G69" s="181" t="s">
        <v>1141</v>
      </c>
      <c r="H69" s="203" t="s">
        <v>1142</v>
      </c>
      <c r="I69" s="182" t="s">
        <v>1143</v>
      </c>
      <c r="J69" s="181">
        <v>5</v>
      </c>
      <c r="Q69" s="181"/>
      <c r="R69" t="s">
        <v>1067</v>
      </c>
    </row>
    <row r="70" spans="1:18" ht="28.8">
      <c r="A70" s="186">
        <v>24</v>
      </c>
      <c r="B70" s="181"/>
      <c r="C70" s="181"/>
      <c r="D70" s="181"/>
      <c r="E70" s="181">
        <v>301101</v>
      </c>
      <c r="F70" s="181"/>
      <c r="G70" s="181" t="s">
        <v>1144</v>
      </c>
      <c r="H70" s="203" t="s">
        <v>1145</v>
      </c>
      <c r="I70" s="182" t="s">
        <v>1146</v>
      </c>
      <c r="J70" s="181">
        <v>19</v>
      </c>
      <c r="Q70" s="181"/>
      <c r="R70" t="s">
        <v>1067</v>
      </c>
    </row>
    <row r="71" spans="1:18" ht="28.8">
      <c r="A71" s="186">
        <v>25</v>
      </c>
      <c r="B71" s="181"/>
      <c r="C71" s="181"/>
      <c r="D71" s="181"/>
      <c r="E71" s="181">
        <v>301102</v>
      </c>
      <c r="F71" s="181"/>
      <c r="G71" s="181" t="s">
        <v>1147</v>
      </c>
      <c r="H71" s="203" t="s">
        <v>1148</v>
      </c>
      <c r="I71" s="182" t="s">
        <v>1149</v>
      </c>
      <c r="J71" s="181">
        <v>9</v>
      </c>
      <c r="Q71" s="181"/>
      <c r="R71" t="s">
        <v>1067</v>
      </c>
    </row>
    <row r="72" spans="1:18" ht="28.8">
      <c r="A72" s="186">
        <v>26</v>
      </c>
      <c r="B72" s="181"/>
      <c r="C72" s="181"/>
      <c r="D72" s="181"/>
      <c r="E72" s="181">
        <v>301103</v>
      </c>
      <c r="F72" s="181"/>
      <c r="G72" s="181" t="s">
        <v>1150</v>
      </c>
      <c r="H72" s="203" t="s">
        <v>1151</v>
      </c>
      <c r="I72" s="182" t="s">
        <v>1152</v>
      </c>
      <c r="J72" s="181">
        <v>5</v>
      </c>
      <c r="Q72" s="181"/>
      <c r="R72" t="s">
        <v>1067</v>
      </c>
    </row>
    <row r="73" spans="1:18">
      <c r="A73" s="186">
        <v>24</v>
      </c>
      <c r="B73" s="181"/>
      <c r="C73" s="181"/>
      <c r="D73" s="181"/>
      <c r="E73" s="181">
        <v>301201</v>
      </c>
      <c r="F73" s="181"/>
      <c r="G73" s="181" t="s">
        <v>1153</v>
      </c>
      <c r="H73" s="203" t="s">
        <v>1154</v>
      </c>
      <c r="I73" s="182" t="s">
        <v>1155</v>
      </c>
      <c r="J73" s="181">
        <v>19</v>
      </c>
      <c r="Q73" s="181"/>
      <c r="R73" t="s">
        <v>1067</v>
      </c>
    </row>
    <row r="74" spans="1:18">
      <c r="A74" s="186">
        <v>25</v>
      </c>
      <c r="B74" s="181"/>
      <c r="C74" s="181"/>
      <c r="D74" s="181"/>
      <c r="E74" s="181">
        <v>301202</v>
      </c>
      <c r="F74" s="181"/>
      <c r="G74" s="181" t="s">
        <v>1156</v>
      </c>
      <c r="H74" s="203" t="s">
        <v>1157</v>
      </c>
      <c r="I74" s="182" t="s">
        <v>1158</v>
      </c>
      <c r="J74" s="181">
        <v>9</v>
      </c>
      <c r="Q74" s="181"/>
      <c r="R74" t="s">
        <v>1067</v>
      </c>
    </row>
    <row r="75" spans="1:18">
      <c r="A75" s="186">
        <v>26</v>
      </c>
      <c r="B75" s="181"/>
      <c r="C75" s="181"/>
      <c r="D75" s="181"/>
      <c r="E75" s="181">
        <v>301203</v>
      </c>
      <c r="F75" s="181"/>
      <c r="G75" s="181" t="s">
        <v>1159</v>
      </c>
      <c r="H75" s="203" t="s">
        <v>1160</v>
      </c>
      <c r="I75" s="182" t="s">
        <v>1161</v>
      </c>
      <c r="J75" s="181">
        <v>5</v>
      </c>
      <c r="Q75" s="181"/>
      <c r="R75" t="s">
        <v>1067</v>
      </c>
    </row>
    <row r="76" spans="1:18">
      <c r="A76" s="186" t="s">
        <v>1162</v>
      </c>
      <c r="B76" s="181"/>
      <c r="C76" s="181"/>
      <c r="D76" s="181"/>
      <c r="E76" s="181">
        <v>307303</v>
      </c>
      <c r="F76" s="181"/>
      <c r="G76" s="181" t="s">
        <v>1163</v>
      </c>
      <c r="H76" s="203" t="s">
        <v>1164</v>
      </c>
      <c r="I76" s="182" t="s">
        <v>1165</v>
      </c>
      <c r="J76" s="181">
        <v>19</v>
      </c>
      <c r="Q76" s="181"/>
      <c r="R76" t="s">
        <v>1067</v>
      </c>
    </row>
    <row r="77" spans="1:18">
      <c r="A77" s="186" t="s">
        <v>1166</v>
      </c>
      <c r="B77" s="181"/>
      <c r="C77" s="181"/>
      <c r="D77" s="181"/>
      <c r="E77" s="181">
        <v>307304</v>
      </c>
      <c r="F77" s="181"/>
      <c r="G77" s="181" t="s">
        <v>1163</v>
      </c>
      <c r="H77" s="203" t="s">
        <v>1167</v>
      </c>
      <c r="I77" s="182" t="s">
        <v>1168</v>
      </c>
      <c r="J77" s="181">
        <v>9</v>
      </c>
      <c r="Q77" s="181"/>
      <c r="R77" t="s">
        <v>1067</v>
      </c>
    </row>
    <row r="78" spans="1:18">
      <c r="A78" s="186" t="s">
        <v>1169</v>
      </c>
      <c r="B78" s="181"/>
      <c r="C78" s="181"/>
      <c r="D78" s="181"/>
      <c r="E78" s="181">
        <v>307305</v>
      </c>
      <c r="F78" s="181"/>
      <c r="G78" s="181" t="s">
        <v>1163</v>
      </c>
      <c r="H78" s="203" t="s">
        <v>1170</v>
      </c>
      <c r="I78" s="182" t="s">
        <v>1171</v>
      </c>
      <c r="J78" s="181">
        <v>5</v>
      </c>
      <c r="Q78" s="181"/>
      <c r="R78" t="s">
        <v>1067</v>
      </c>
    </row>
    <row r="79" spans="1:18" ht="28.8">
      <c r="A79" s="186">
        <v>28</v>
      </c>
      <c r="B79" s="181"/>
      <c r="C79" s="181"/>
      <c r="D79" s="181"/>
      <c r="E79" s="181">
        <v>308301</v>
      </c>
      <c r="F79" s="181"/>
      <c r="G79" s="181" t="s">
        <v>1172</v>
      </c>
      <c r="H79" s="203" t="s">
        <v>1173</v>
      </c>
      <c r="I79" s="182" t="s">
        <v>1174</v>
      </c>
      <c r="J79" s="181">
        <v>8</v>
      </c>
      <c r="Q79" s="181"/>
      <c r="R79" t="s">
        <v>1067</v>
      </c>
    </row>
    <row r="80" spans="1:18">
      <c r="A80" s="186" t="s">
        <v>1175</v>
      </c>
      <c r="B80" s="181"/>
      <c r="C80" s="181"/>
      <c r="D80" s="181"/>
      <c r="E80" s="181">
        <v>308307</v>
      </c>
      <c r="F80" s="181"/>
      <c r="G80" s="181"/>
      <c r="H80" s="203" t="s">
        <v>1176</v>
      </c>
      <c r="I80" s="182" t="s">
        <v>1177</v>
      </c>
      <c r="J80" s="181">
        <v>8</v>
      </c>
      <c r="Q80" s="181"/>
      <c r="R80" t="s">
        <v>1067</v>
      </c>
    </row>
    <row r="81" spans="1:18" ht="28.8">
      <c r="A81" s="186">
        <v>30</v>
      </c>
      <c r="B81" s="181"/>
      <c r="C81" s="181"/>
      <c r="D81" s="181"/>
      <c r="E81" s="181">
        <v>308302</v>
      </c>
      <c r="F81" s="181"/>
      <c r="G81" s="181" t="s">
        <v>1178</v>
      </c>
      <c r="H81" s="203" t="s">
        <v>244</v>
      </c>
      <c r="I81" s="182" t="s">
        <v>1179</v>
      </c>
      <c r="J81" s="181">
        <v>0</v>
      </c>
      <c r="Q81" s="181"/>
      <c r="R81" t="s">
        <v>1067</v>
      </c>
    </row>
    <row r="82" spans="1:18">
      <c r="A82" s="186">
        <v>30.1</v>
      </c>
      <c r="B82" s="181"/>
      <c r="C82" s="181"/>
      <c r="D82" s="181"/>
      <c r="E82" s="181">
        <v>308303</v>
      </c>
      <c r="F82" s="181"/>
      <c r="G82" s="181" t="s">
        <v>1180</v>
      </c>
      <c r="H82" s="203" t="s">
        <v>1181</v>
      </c>
      <c r="I82" s="182" t="s">
        <v>1182</v>
      </c>
      <c r="J82" s="181">
        <v>0</v>
      </c>
      <c r="Q82" s="181"/>
      <c r="R82" t="s">
        <v>1067</v>
      </c>
    </row>
    <row r="83" spans="1:18" ht="28.8">
      <c r="A83" s="186">
        <v>33</v>
      </c>
      <c r="B83" s="181"/>
      <c r="C83" s="181"/>
      <c r="D83" s="181"/>
      <c r="E83" s="181">
        <v>308304</v>
      </c>
      <c r="F83" s="181"/>
      <c r="G83" s="181" t="s">
        <v>1183</v>
      </c>
      <c r="H83" s="203" t="s">
        <v>1184</v>
      </c>
      <c r="I83" s="182" t="s">
        <v>1185</v>
      </c>
      <c r="J83" s="181">
        <v>19</v>
      </c>
      <c r="Q83" s="181"/>
      <c r="R83" t="s">
        <v>1067</v>
      </c>
    </row>
    <row r="84" spans="1:18" ht="28.8">
      <c r="A84" s="186">
        <v>33</v>
      </c>
      <c r="B84" s="181"/>
      <c r="C84" s="181"/>
      <c r="D84" s="181"/>
      <c r="E84" s="181">
        <v>308305</v>
      </c>
      <c r="F84" s="181"/>
      <c r="G84" s="181" t="s">
        <v>1183</v>
      </c>
      <c r="H84" s="203" t="s">
        <v>1184</v>
      </c>
      <c r="I84" s="182" t="s">
        <v>1185</v>
      </c>
      <c r="J84" s="181">
        <v>9</v>
      </c>
      <c r="Q84" s="181"/>
      <c r="R84" t="s">
        <v>1067</v>
      </c>
    </row>
    <row r="85" spans="1:18" ht="28.8">
      <c r="A85" s="186">
        <v>33</v>
      </c>
      <c r="B85" s="181"/>
      <c r="C85" s="181"/>
      <c r="D85" s="181"/>
      <c r="E85" s="181">
        <v>308306</v>
      </c>
      <c r="F85" s="181"/>
      <c r="G85" s="181" t="s">
        <v>1183</v>
      </c>
      <c r="H85" s="203" t="s">
        <v>1184</v>
      </c>
      <c r="I85" s="182" t="s">
        <v>1185</v>
      </c>
      <c r="J85" s="181">
        <v>5</v>
      </c>
      <c r="Q85" s="181"/>
      <c r="R85" t="s">
        <v>1067</v>
      </c>
    </row>
    <row r="86" spans="1:18">
      <c r="A86" s="186" t="s">
        <v>1186</v>
      </c>
      <c r="B86" s="181"/>
      <c r="C86" s="181"/>
      <c r="D86" s="181"/>
      <c r="E86" s="181">
        <v>309105</v>
      </c>
      <c r="F86" s="181"/>
      <c r="G86" s="181" t="s">
        <v>1187</v>
      </c>
      <c r="H86" s="203" t="s">
        <v>1188</v>
      </c>
      <c r="I86" s="182" t="s">
        <v>1189</v>
      </c>
      <c r="J86" s="181">
        <v>24</v>
      </c>
      <c r="Q86" s="181"/>
      <c r="R86" t="s">
        <v>1067</v>
      </c>
    </row>
    <row r="87" spans="1:18">
      <c r="A87" s="186" t="s">
        <v>1186</v>
      </c>
      <c r="B87" s="181"/>
      <c r="C87" s="181"/>
      <c r="D87" s="181"/>
      <c r="E87" s="181">
        <v>309104</v>
      </c>
      <c r="F87" s="181"/>
      <c r="G87" s="181" t="s">
        <v>1190</v>
      </c>
      <c r="H87" s="203" t="s">
        <v>1191</v>
      </c>
      <c r="I87" s="182" t="s">
        <v>1192</v>
      </c>
      <c r="J87" s="181">
        <v>20</v>
      </c>
      <c r="Q87" s="181"/>
      <c r="R87" t="s">
        <v>1067</v>
      </c>
    </row>
    <row r="88" spans="1:18">
      <c r="A88" s="186">
        <v>34</v>
      </c>
      <c r="B88" s="181"/>
      <c r="C88" s="181"/>
      <c r="D88" s="181"/>
      <c r="E88" s="181">
        <v>309101</v>
      </c>
      <c r="F88" s="181"/>
      <c r="G88" s="181" t="s">
        <v>1193</v>
      </c>
      <c r="H88" s="203" t="s">
        <v>1194</v>
      </c>
      <c r="I88" s="182" t="s">
        <v>1195</v>
      </c>
      <c r="J88" s="181">
        <v>19</v>
      </c>
      <c r="Q88" s="181"/>
      <c r="R88" t="s">
        <v>1067</v>
      </c>
    </row>
    <row r="89" spans="1:18">
      <c r="A89" s="186">
        <v>34</v>
      </c>
      <c r="B89" s="181"/>
      <c r="C89" s="181"/>
      <c r="D89" s="181"/>
      <c r="E89" s="181">
        <v>309102</v>
      </c>
      <c r="F89" s="181"/>
      <c r="G89" s="181" t="s">
        <v>1196</v>
      </c>
      <c r="H89" s="203" t="s">
        <v>1197</v>
      </c>
      <c r="I89" s="182" t="s">
        <v>1198</v>
      </c>
      <c r="J89" s="181">
        <v>9</v>
      </c>
      <c r="Q89" s="181"/>
      <c r="R89" t="s">
        <v>1067</v>
      </c>
    </row>
    <row r="90" spans="1:18">
      <c r="A90" s="186">
        <v>34</v>
      </c>
      <c r="B90" s="181"/>
      <c r="C90" s="181"/>
      <c r="D90" s="181"/>
      <c r="E90" s="181">
        <v>309103</v>
      </c>
      <c r="F90" s="181"/>
      <c r="G90" s="181" t="s">
        <v>1199</v>
      </c>
      <c r="H90" s="203" t="s">
        <v>1200</v>
      </c>
      <c r="I90" s="182" t="s">
        <v>1201</v>
      </c>
      <c r="J90" s="181">
        <v>5</v>
      </c>
      <c r="Q90" s="181"/>
      <c r="R90" t="s">
        <v>1067</v>
      </c>
    </row>
    <row r="91" spans="1:18">
      <c r="A91" s="186">
        <v>35</v>
      </c>
      <c r="B91" s="181"/>
      <c r="C91" s="181"/>
      <c r="D91" s="181"/>
      <c r="E91" s="181">
        <v>307301</v>
      </c>
      <c r="F91" s="181"/>
      <c r="G91" s="181" t="s">
        <v>1202</v>
      </c>
      <c r="H91" s="203" t="s">
        <v>1203</v>
      </c>
      <c r="I91" s="182" t="s">
        <v>1204</v>
      </c>
      <c r="J91" s="181">
        <v>24</v>
      </c>
      <c r="Q91" s="181"/>
      <c r="R91" t="s">
        <v>1067</v>
      </c>
    </row>
    <row r="92" spans="1:18">
      <c r="A92" s="186">
        <v>35</v>
      </c>
      <c r="B92" s="181"/>
      <c r="C92" s="181"/>
      <c r="D92" s="181"/>
      <c r="E92" s="181">
        <v>307314</v>
      </c>
      <c r="F92" s="181"/>
      <c r="G92" s="181" t="s">
        <v>1202</v>
      </c>
      <c r="H92" s="203" t="s">
        <v>1203</v>
      </c>
      <c r="I92" s="182" t="s">
        <v>1204</v>
      </c>
      <c r="J92" s="181">
        <v>20</v>
      </c>
      <c r="Q92" s="181"/>
      <c r="R92" t="s">
        <v>1067</v>
      </c>
    </row>
    <row r="93" spans="1:18">
      <c r="A93" s="186" t="s">
        <v>1205</v>
      </c>
      <c r="B93" s="181"/>
      <c r="C93" s="181"/>
      <c r="D93" s="181"/>
      <c r="E93" s="181">
        <v>307311</v>
      </c>
      <c r="F93" s="181"/>
      <c r="G93" s="181" t="s">
        <v>1202</v>
      </c>
      <c r="H93" s="203" t="s">
        <v>1203</v>
      </c>
      <c r="I93" s="182" t="s">
        <v>1204</v>
      </c>
      <c r="J93" s="181">
        <v>19</v>
      </c>
      <c r="Q93" s="181"/>
      <c r="R93" t="s">
        <v>1067</v>
      </c>
    </row>
    <row r="94" spans="1:18">
      <c r="A94" s="186">
        <v>35</v>
      </c>
      <c r="B94" s="181"/>
      <c r="C94" s="181"/>
      <c r="D94" s="181"/>
      <c r="E94" s="181">
        <v>307312</v>
      </c>
      <c r="F94" s="181"/>
      <c r="G94" s="181" t="s">
        <v>1202</v>
      </c>
      <c r="H94" s="203" t="s">
        <v>1203</v>
      </c>
      <c r="I94" s="182" t="s">
        <v>1204</v>
      </c>
      <c r="J94" s="181">
        <v>9</v>
      </c>
      <c r="Q94" s="181"/>
      <c r="R94" t="s">
        <v>1067</v>
      </c>
    </row>
    <row r="95" spans="1:18">
      <c r="A95" s="186">
        <v>35</v>
      </c>
      <c r="B95" s="181"/>
      <c r="C95" s="181"/>
      <c r="D95" s="181"/>
      <c r="E95" s="181">
        <v>307313</v>
      </c>
      <c r="F95" s="181"/>
      <c r="G95" s="181" t="s">
        <v>1202</v>
      </c>
      <c r="H95" s="203" t="s">
        <v>1203</v>
      </c>
      <c r="I95" s="182" t="s">
        <v>1204</v>
      </c>
      <c r="J95" s="181">
        <v>5</v>
      </c>
      <c r="Q95" s="181"/>
      <c r="R95" t="s">
        <v>1067</v>
      </c>
    </row>
    <row r="96" spans="1:18">
      <c r="A96" s="186">
        <v>35</v>
      </c>
      <c r="B96" s="181"/>
      <c r="C96" s="181"/>
      <c r="D96" s="181"/>
      <c r="E96" s="181">
        <v>307302</v>
      </c>
      <c r="F96" s="181"/>
      <c r="G96" s="181" t="s">
        <v>1206</v>
      </c>
      <c r="H96" s="203" t="s">
        <v>1207</v>
      </c>
      <c r="I96" s="182" t="s">
        <v>1208</v>
      </c>
      <c r="J96" s="181">
        <v>24</v>
      </c>
      <c r="Q96" s="181"/>
      <c r="R96" t="s">
        <v>1067</v>
      </c>
    </row>
    <row r="97" spans="1:18">
      <c r="A97" s="186">
        <v>35</v>
      </c>
      <c r="B97" s="181"/>
      <c r="C97" s="181"/>
      <c r="D97" s="181"/>
      <c r="E97" s="181">
        <v>307324</v>
      </c>
      <c r="F97" s="181"/>
      <c r="G97" s="181" t="s">
        <v>1206</v>
      </c>
      <c r="H97" s="203" t="s">
        <v>1207</v>
      </c>
      <c r="I97" s="182" t="s">
        <v>1208</v>
      </c>
      <c r="J97" s="181">
        <v>20</v>
      </c>
      <c r="Q97" s="181"/>
      <c r="R97" t="s">
        <v>1067</v>
      </c>
    </row>
    <row r="98" spans="1:18">
      <c r="A98" s="186">
        <v>35</v>
      </c>
      <c r="B98" s="181"/>
      <c r="C98" s="181"/>
      <c r="D98" s="181"/>
      <c r="E98" s="181">
        <v>307321</v>
      </c>
      <c r="F98" s="181"/>
      <c r="G98" s="181" t="s">
        <v>1206</v>
      </c>
      <c r="H98" s="203" t="s">
        <v>1207</v>
      </c>
      <c r="I98" s="182" t="s">
        <v>1208</v>
      </c>
      <c r="J98" s="181">
        <v>19</v>
      </c>
      <c r="Q98" s="181"/>
      <c r="R98" t="s">
        <v>1067</v>
      </c>
    </row>
    <row r="99" spans="1:18">
      <c r="A99" s="186">
        <v>35</v>
      </c>
      <c r="B99" s="181"/>
      <c r="C99" s="181"/>
      <c r="D99" s="181"/>
      <c r="E99" s="181">
        <v>307322</v>
      </c>
      <c r="F99" s="181"/>
      <c r="G99" s="181" t="s">
        <v>1206</v>
      </c>
      <c r="H99" s="203" t="s">
        <v>1207</v>
      </c>
      <c r="I99" s="182" t="s">
        <v>1208</v>
      </c>
      <c r="J99" s="181">
        <v>9</v>
      </c>
      <c r="Q99" s="181"/>
      <c r="R99" t="s">
        <v>1067</v>
      </c>
    </row>
    <row r="100" spans="1:18">
      <c r="A100" s="186">
        <v>35</v>
      </c>
      <c r="B100" s="181"/>
      <c r="C100" s="181"/>
      <c r="D100" s="181"/>
      <c r="E100" s="181">
        <v>307323</v>
      </c>
      <c r="F100" s="181"/>
      <c r="G100" s="181" t="s">
        <v>1206</v>
      </c>
      <c r="H100" s="203" t="s">
        <v>1207</v>
      </c>
      <c r="I100" s="182" t="s">
        <v>1208</v>
      </c>
      <c r="J100" s="181">
        <v>5</v>
      </c>
      <c r="Q100" s="181"/>
      <c r="R100" t="s">
        <v>1067</v>
      </c>
    </row>
    <row r="101" spans="1:18">
      <c r="A101" s="186"/>
      <c r="B101" s="181"/>
      <c r="C101" s="181"/>
      <c r="D101" s="181"/>
      <c r="E101" s="181">
        <v>301301</v>
      </c>
      <c r="F101" s="181"/>
      <c r="G101" s="181" t="s">
        <v>1209</v>
      </c>
      <c r="H101" s="203" t="s">
        <v>242</v>
      </c>
      <c r="I101" s="182" t="s">
        <v>1210</v>
      </c>
      <c r="J101" s="181">
        <v>19</v>
      </c>
      <c r="Q101" s="181"/>
      <c r="R101" t="s">
        <v>1067</v>
      </c>
    </row>
    <row r="102" spans="1:18">
      <c r="A102" s="186"/>
      <c r="B102" s="181"/>
      <c r="C102" s="181"/>
      <c r="D102" s="181"/>
      <c r="E102" s="181">
        <v>301302</v>
      </c>
      <c r="F102" s="181"/>
      <c r="G102" s="181" t="s">
        <v>1211</v>
      </c>
      <c r="H102" s="203" t="s">
        <v>1212</v>
      </c>
      <c r="I102" s="182" t="s">
        <v>1213</v>
      </c>
      <c r="J102" s="181">
        <v>9</v>
      </c>
      <c r="Q102" s="181"/>
      <c r="R102" t="s">
        <v>1067</v>
      </c>
    </row>
    <row r="103" spans="1:18">
      <c r="A103" s="186"/>
      <c r="B103" s="181"/>
      <c r="C103" s="181"/>
      <c r="D103" s="181"/>
      <c r="E103" s="181">
        <v>301303</v>
      </c>
      <c r="F103" s="181"/>
      <c r="G103" s="181" t="s">
        <v>1214</v>
      </c>
      <c r="H103" s="203" t="s">
        <v>1215</v>
      </c>
      <c r="I103" s="182" t="s">
        <v>1216</v>
      </c>
      <c r="J103" s="181">
        <v>5</v>
      </c>
      <c r="Q103" s="181"/>
      <c r="R103" t="s">
        <v>1067</v>
      </c>
    </row>
    <row r="104" spans="1:18" ht="28.8">
      <c r="A104" s="186"/>
      <c r="B104" s="181"/>
      <c r="C104" s="181"/>
      <c r="D104" s="181"/>
      <c r="E104" s="181">
        <v>301304</v>
      </c>
      <c r="F104" s="181"/>
      <c r="G104" s="181" t="s">
        <v>1217</v>
      </c>
      <c r="H104" s="203" t="s">
        <v>1218</v>
      </c>
      <c r="I104" s="182" t="s">
        <v>1219</v>
      </c>
      <c r="J104" s="181">
        <v>0</v>
      </c>
      <c r="Q104" s="181"/>
      <c r="R104" t="s">
        <v>1067</v>
      </c>
    </row>
    <row r="105" spans="1:18" ht="28.8">
      <c r="A105" s="186"/>
      <c r="B105" s="181">
        <v>1</v>
      </c>
      <c r="C105" s="181"/>
      <c r="D105" s="181"/>
      <c r="E105" s="181">
        <v>306301</v>
      </c>
      <c r="F105" s="181"/>
      <c r="G105" s="181" t="s">
        <v>1220</v>
      </c>
      <c r="H105" s="203" t="s">
        <v>1221</v>
      </c>
      <c r="I105" s="182" t="s">
        <v>1222</v>
      </c>
      <c r="J105" s="181">
        <v>19</v>
      </c>
      <c r="Q105" s="181"/>
      <c r="R105" t="s">
        <v>1067</v>
      </c>
    </row>
    <row r="106" spans="1:18" ht="28.8">
      <c r="A106" s="186"/>
      <c r="B106" s="181">
        <v>1</v>
      </c>
      <c r="C106" s="181"/>
      <c r="D106" s="181"/>
      <c r="E106" s="181">
        <v>306311</v>
      </c>
      <c r="F106" s="181"/>
      <c r="G106" s="181" t="s">
        <v>1220</v>
      </c>
      <c r="H106" s="203" t="s">
        <v>1221</v>
      </c>
      <c r="I106" s="182" t="s">
        <v>1222</v>
      </c>
      <c r="J106" s="181">
        <v>9</v>
      </c>
      <c r="Q106" s="181"/>
      <c r="R106" t="s">
        <v>1067</v>
      </c>
    </row>
    <row r="107" spans="1:18" ht="28.8">
      <c r="A107" s="186"/>
      <c r="B107" s="181">
        <v>1</v>
      </c>
      <c r="C107" s="181"/>
      <c r="D107" s="181"/>
      <c r="E107" s="181">
        <v>306312</v>
      </c>
      <c r="F107" s="181"/>
      <c r="G107" s="181" t="s">
        <v>1220</v>
      </c>
      <c r="H107" s="203" t="s">
        <v>1221</v>
      </c>
      <c r="I107" s="182" t="s">
        <v>1222</v>
      </c>
      <c r="J107" s="181">
        <v>5</v>
      </c>
      <c r="Q107" s="181"/>
      <c r="R107" t="s">
        <v>1067</v>
      </c>
    </row>
    <row r="108" spans="1:18">
      <c r="A108" s="186"/>
      <c r="B108" s="181">
        <v>2</v>
      </c>
      <c r="C108" s="181"/>
      <c r="D108" s="181"/>
      <c r="E108" s="181">
        <v>306302</v>
      </c>
      <c r="F108" s="181"/>
      <c r="G108" s="181" t="s">
        <v>1223</v>
      </c>
      <c r="H108" s="203" t="s">
        <v>1224</v>
      </c>
      <c r="I108" s="182" t="s">
        <v>1225</v>
      </c>
      <c r="J108" s="181">
        <v>19</v>
      </c>
      <c r="Q108" s="181"/>
      <c r="R108" t="s">
        <v>1067</v>
      </c>
    </row>
    <row r="109" spans="1:18">
      <c r="A109" s="186"/>
      <c r="B109" s="181">
        <v>3</v>
      </c>
      <c r="C109" s="181"/>
      <c r="D109" s="181"/>
      <c r="E109" s="181">
        <v>306303</v>
      </c>
      <c r="F109" s="181"/>
      <c r="G109" s="181" t="s">
        <v>1226</v>
      </c>
      <c r="H109" s="203" t="s">
        <v>1227</v>
      </c>
      <c r="I109" s="182" t="s">
        <v>1228</v>
      </c>
      <c r="J109" s="181">
        <v>19</v>
      </c>
      <c r="Q109" s="181"/>
      <c r="R109" t="s">
        <v>1067</v>
      </c>
    </row>
    <row r="110" spans="1:18" ht="72">
      <c r="A110" s="186"/>
      <c r="B110" s="181">
        <v>4</v>
      </c>
      <c r="C110" s="181"/>
      <c r="D110" s="181"/>
      <c r="E110" s="181">
        <v>306304</v>
      </c>
      <c r="F110" s="181"/>
      <c r="G110" s="181" t="s">
        <v>1229</v>
      </c>
      <c r="H110" s="203" t="s">
        <v>1230</v>
      </c>
      <c r="I110" s="182" t="s">
        <v>1231</v>
      </c>
      <c r="J110" s="181">
        <v>19</v>
      </c>
      <c r="Q110" s="181"/>
      <c r="R110" t="s">
        <v>1067</v>
      </c>
    </row>
    <row r="111" spans="1:18" ht="72">
      <c r="A111" s="186"/>
      <c r="B111" s="181">
        <v>4</v>
      </c>
      <c r="C111" s="181"/>
      <c r="D111" s="181"/>
      <c r="E111" s="181">
        <v>306309</v>
      </c>
      <c r="F111" s="181"/>
      <c r="G111" s="181" t="s">
        <v>1229</v>
      </c>
      <c r="H111" s="203" t="s">
        <v>1230</v>
      </c>
      <c r="I111" s="182" t="s">
        <v>1231</v>
      </c>
      <c r="J111" s="181">
        <v>9</v>
      </c>
      <c r="Q111" s="181"/>
      <c r="R111" t="s">
        <v>1067</v>
      </c>
    </row>
    <row r="112" spans="1:18" ht="72">
      <c r="A112" s="186"/>
      <c r="B112" s="181">
        <v>4</v>
      </c>
      <c r="C112" s="181"/>
      <c r="D112" s="181"/>
      <c r="E112" s="181">
        <v>306310</v>
      </c>
      <c r="F112" s="181"/>
      <c r="G112" s="181" t="s">
        <v>1229</v>
      </c>
      <c r="H112" s="203" t="s">
        <v>1230</v>
      </c>
      <c r="I112" s="182" t="s">
        <v>1231</v>
      </c>
      <c r="J112" s="181">
        <v>5</v>
      </c>
      <c r="Q112" s="181"/>
      <c r="R112" t="s">
        <v>1067</v>
      </c>
    </row>
    <row r="113" spans="1:18" ht="28.8">
      <c r="A113" s="186"/>
      <c r="B113" s="181" t="s">
        <v>1232</v>
      </c>
      <c r="C113" s="181"/>
      <c r="D113" s="181"/>
      <c r="E113" s="181">
        <v>306306</v>
      </c>
      <c r="F113" s="181"/>
      <c r="G113" s="181" t="s">
        <v>1233</v>
      </c>
      <c r="H113" s="203" t="s">
        <v>1234</v>
      </c>
      <c r="I113" s="182" t="s">
        <v>1235</v>
      </c>
      <c r="J113" s="181">
        <v>19</v>
      </c>
      <c r="Q113" s="181"/>
      <c r="R113" t="s">
        <v>1067</v>
      </c>
    </row>
    <row r="114" spans="1:18" ht="28.8">
      <c r="A114" s="186"/>
      <c r="B114" s="181" t="s">
        <v>1232</v>
      </c>
      <c r="C114" s="181"/>
      <c r="D114" s="181"/>
      <c r="E114" s="181">
        <v>306307</v>
      </c>
      <c r="F114" s="181"/>
      <c r="G114" s="181" t="s">
        <v>1233</v>
      </c>
      <c r="H114" s="203" t="s">
        <v>1234</v>
      </c>
      <c r="I114" s="182" t="s">
        <v>1235</v>
      </c>
      <c r="J114" s="181">
        <v>9</v>
      </c>
      <c r="Q114" s="181"/>
      <c r="R114" t="s">
        <v>1067</v>
      </c>
    </row>
    <row r="115" spans="1:18" ht="28.8">
      <c r="A115" s="186"/>
      <c r="B115" s="181" t="s">
        <v>1232</v>
      </c>
      <c r="C115" s="181"/>
      <c r="D115" s="181"/>
      <c r="E115" s="181">
        <v>306308</v>
      </c>
      <c r="F115" s="181"/>
      <c r="G115" s="181" t="s">
        <v>1233</v>
      </c>
      <c r="H115" s="203" t="s">
        <v>1234</v>
      </c>
      <c r="I115" s="182" t="s">
        <v>1235</v>
      </c>
      <c r="J115" s="181">
        <v>5</v>
      </c>
      <c r="Q115" s="181"/>
      <c r="R115" t="s">
        <v>1067</v>
      </c>
    </row>
    <row r="116" spans="1:18" ht="72">
      <c r="A116" s="186" t="s">
        <v>1063</v>
      </c>
      <c r="B116" s="186"/>
      <c r="C116" s="186"/>
      <c r="D116" s="186"/>
      <c r="E116" s="181">
        <v>320101</v>
      </c>
      <c r="F116" s="181"/>
      <c r="G116" s="181" t="s">
        <v>1236</v>
      </c>
      <c r="H116" s="205" t="s">
        <v>1065</v>
      </c>
      <c r="I116" s="188" t="s">
        <v>1066</v>
      </c>
      <c r="J116" s="187">
        <v>19</v>
      </c>
      <c r="R116" t="s">
        <v>1237</v>
      </c>
    </row>
    <row r="117" spans="1:18" ht="72">
      <c r="A117" s="186" t="s">
        <v>1063</v>
      </c>
      <c r="B117" s="186"/>
      <c r="C117" s="186"/>
      <c r="D117" s="186"/>
      <c r="E117" s="181">
        <v>320102</v>
      </c>
      <c r="F117" s="181" t="s">
        <v>951</v>
      </c>
      <c r="G117" s="181" t="s">
        <v>1238</v>
      </c>
      <c r="H117" s="205" t="s">
        <v>1069</v>
      </c>
      <c r="I117" s="188" t="s">
        <v>1066</v>
      </c>
      <c r="J117" s="187">
        <v>9</v>
      </c>
      <c r="R117" t="s">
        <v>1237</v>
      </c>
    </row>
    <row r="118" spans="1:18" ht="72">
      <c r="A118" s="186" t="s">
        <v>1063</v>
      </c>
      <c r="B118" s="186"/>
      <c r="C118" s="186"/>
      <c r="D118" s="186"/>
      <c r="E118" s="181">
        <v>320103</v>
      </c>
      <c r="F118" s="181" t="s">
        <v>951</v>
      </c>
      <c r="G118" s="181" t="s">
        <v>1238</v>
      </c>
      <c r="H118" s="205" t="s">
        <v>1071</v>
      </c>
      <c r="I118" s="188" t="s">
        <v>1066</v>
      </c>
      <c r="J118" s="187">
        <v>5</v>
      </c>
      <c r="R118" t="s">
        <v>1237</v>
      </c>
    </row>
    <row r="119" spans="1:18" ht="43.2">
      <c r="A119" s="186" t="s">
        <v>1072</v>
      </c>
      <c r="B119" s="186"/>
      <c r="C119" s="186"/>
      <c r="D119" s="186"/>
      <c r="E119" s="181">
        <v>320201</v>
      </c>
      <c r="F119" s="181"/>
      <c r="G119" s="181" t="s">
        <v>1239</v>
      </c>
      <c r="H119" s="205" t="s">
        <v>232</v>
      </c>
      <c r="I119" s="188" t="s">
        <v>1074</v>
      </c>
      <c r="J119" s="187">
        <v>19</v>
      </c>
      <c r="R119" t="s">
        <v>1237</v>
      </c>
    </row>
    <row r="120" spans="1:18" ht="43.2">
      <c r="A120" s="186" t="s">
        <v>1072</v>
      </c>
      <c r="B120" s="186"/>
      <c r="C120" s="186"/>
      <c r="D120" s="186"/>
      <c r="E120" s="181">
        <v>320202</v>
      </c>
      <c r="F120" s="181" t="s">
        <v>951</v>
      </c>
      <c r="G120" s="181" t="s">
        <v>1238</v>
      </c>
      <c r="H120" s="205" t="s">
        <v>1076</v>
      </c>
      <c r="I120" s="188" t="s">
        <v>1077</v>
      </c>
      <c r="J120" s="187">
        <v>9</v>
      </c>
      <c r="R120" t="s">
        <v>1237</v>
      </c>
    </row>
    <row r="121" spans="1:18" ht="43.2">
      <c r="A121" s="186" t="s">
        <v>1072</v>
      </c>
      <c r="B121" s="186"/>
      <c r="C121" s="186"/>
      <c r="D121" s="186"/>
      <c r="E121" s="181">
        <v>320203</v>
      </c>
      <c r="F121" s="181" t="s">
        <v>951</v>
      </c>
      <c r="G121" s="181" t="s">
        <v>1238</v>
      </c>
      <c r="H121" s="205" t="s">
        <v>1079</v>
      </c>
      <c r="I121" s="188" t="s">
        <v>1080</v>
      </c>
      <c r="J121" s="187">
        <v>5</v>
      </c>
      <c r="R121" t="s">
        <v>1237</v>
      </c>
    </row>
    <row r="122" spans="1:18">
      <c r="A122" s="186" t="s">
        <v>1081</v>
      </c>
      <c r="B122" s="186"/>
      <c r="C122" s="186"/>
      <c r="D122" s="186"/>
      <c r="E122" s="181">
        <v>320401</v>
      </c>
      <c r="F122" s="181"/>
      <c r="G122" s="181" t="s">
        <v>1240</v>
      </c>
      <c r="H122" s="205" t="s">
        <v>1083</v>
      </c>
      <c r="I122" s="188" t="s">
        <v>1084</v>
      </c>
      <c r="J122" s="187">
        <v>19</v>
      </c>
      <c r="R122" t="s">
        <v>1237</v>
      </c>
    </row>
    <row r="123" spans="1:18">
      <c r="A123" s="186" t="s">
        <v>1081</v>
      </c>
      <c r="B123" s="186"/>
      <c r="C123" s="186"/>
      <c r="D123" s="186"/>
      <c r="E123" s="181">
        <v>320402</v>
      </c>
      <c r="F123" s="181" t="s">
        <v>951</v>
      </c>
      <c r="G123" s="181" t="s">
        <v>1238</v>
      </c>
      <c r="H123" s="205" t="s">
        <v>1086</v>
      </c>
      <c r="I123" s="188" t="s">
        <v>1087</v>
      </c>
      <c r="J123" s="187">
        <v>9</v>
      </c>
      <c r="R123" t="s">
        <v>1237</v>
      </c>
    </row>
    <row r="124" spans="1:18">
      <c r="A124" s="186" t="s">
        <v>1081</v>
      </c>
      <c r="B124" s="186"/>
      <c r="C124" s="186"/>
      <c r="D124" s="186"/>
      <c r="E124" s="181">
        <v>320403</v>
      </c>
      <c r="F124" s="181" t="s">
        <v>951</v>
      </c>
      <c r="G124" s="181" t="s">
        <v>1238</v>
      </c>
      <c r="H124" s="205" t="s">
        <v>1089</v>
      </c>
      <c r="I124" s="188" t="s">
        <v>1090</v>
      </c>
      <c r="J124" s="187">
        <v>5</v>
      </c>
      <c r="R124" t="s">
        <v>1237</v>
      </c>
    </row>
    <row r="125" spans="1:18" ht="57.6">
      <c r="A125" s="186" t="s">
        <v>1091</v>
      </c>
      <c r="B125" s="186"/>
      <c r="C125" s="186"/>
      <c r="D125" s="186"/>
      <c r="E125" s="181">
        <v>320501</v>
      </c>
      <c r="F125" s="181"/>
      <c r="G125" s="181" t="s">
        <v>1241</v>
      </c>
      <c r="H125" s="205" t="s">
        <v>1242</v>
      </c>
      <c r="I125" s="188" t="s">
        <v>1094</v>
      </c>
      <c r="J125" s="187">
        <v>19</v>
      </c>
      <c r="R125" t="s">
        <v>1237</v>
      </c>
    </row>
    <row r="126" spans="1:18" ht="57.6">
      <c r="A126" s="186" t="s">
        <v>1091</v>
      </c>
      <c r="B126" s="186"/>
      <c r="C126" s="186"/>
      <c r="D126" s="186"/>
      <c r="E126" s="181">
        <v>320502</v>
      </c>
      <c r="F126" s="181" t="s">
        <v>951</v>
      </c>
      <c r="G126" s="181" t="s">
        <v>1238</v>
      </c>
      <c r="H126" s="205" t="s">
        <v>1243</v>
      </c>
      <c r="I126" s="188" t="s">
        <v>1097</v>
      </c>
      <c r="J126" s="187">
        <v>9</v>
      </c>
      <c r="R126" t="s">
        <v>1237</v>
      </c>
    </row>
    <row r="127" spans="1:18" ht="57.6">
      <c r="A127" s="186" t="s">
        <v>1091</v>
      </c>
      <c r="B127" s="186"/>
      <c r="C127" s="186"/>
      <c r="D127" s="186"/>
      <c r="E127" s="181">
        <v>320503</v>
      </c>
      <c r="F127" s="181" t="s">
        <v>951</v>
      </c>
      <c r="G127" s="181" t="s">
        <v>1238</v>
      </c>
      <c r="H127" s="205" t="s">
        <v>1099</v>
      </c>
      <c r="I127" s="188" t="s">
        <v>1100</v>
      </c>
      <c r="J127" s="187">
        <v>5</v>
      </c>
      <c r="R127" t="s">
        <v>1237</v>
      </c>
    </row>
    <row r="128" spans="1:18">
      <c r="A128" s="186" t="s">
        <v>1091</v>
      </c>
      <c r="B128" s="186"/>
      <c r="C128" s="186"/>
      <c r="D128" s="186"/>
      <c r="E128" s="181">
        <v>320601</v>
      </c>
      <c r="F128" s="181"/>
      <c r="G128" s="181" t="s">
        <v>1244</v>
      </c>
      <c r="H128" s="205" t="s">
        <v>1102</v>
      </c>
      <c r="I128" s="188" t="s">
        <v>1103</v>
      </c>
      <c r="J128" s="187">
        <v>19</v>
      </c>
      <c r="R128" t="s">
        <v>1237</v>
      </c>
    </row>
    <row r="129" spans="1:18">
      <c r="A129" s="186" t="s">
        <v>1091</v>
      </c>
      <c r="B129" s="186"/>
      <c r="C129" s="186"/>
      <c r="D129" s="186"/>
      <c r="E129" s="181">
        <v>320602</v>
      </c>
      <c r="F129" s="181" t="s">
        <v>951</v>
      </c>
      <c r="G129" s="181" t="s">
        <v>1238</v>
      </c>
      <c r="H129" s="205" t="s">
        <v>1105</v>
      </c>
      <c r="I129" s="188" t="s">
        <v>1106</v>
      </c>
      <c r="J129" s="187">
        <v>9</v>
      </c>
      <c r="R129" t="s">
        <v>1237</v>
      </c>
    </row>
    <row r="130" spans="1:18">
      <c r="A130" s="186" t="s">
        <v>1091</v>
      </c>
      <c r="B130" s="186"/>
      <c r="C130" s="186"/>
      <c r="D130" s="186"/>
      <c r="E130" s="181">
        <v>320603</v>
      </c>
      <c r="F130" s="181" t="s">
        <v>951</v>
      </c>
      <c r="G130" s="181" t="s">
        <v>1238</v>
      </c>
      <c r="H130" s="205" t="s">
        <v>1108</v>
      </c>
      <c r="I130" s="188" t="s">
        <v>1109</v>
      </c>
      <c r="J130" s="181">
        <v>5</v>
      </c>
      <c r="R130" t="s">
        <v>1237</v>
      </c>
    </row>
    <row r="131" spans="1:18">
      <c r="A131" s="186" t="s">
        <v>1110</v>
      </c>
      <c r="B131" s="186"/>
      <c r="C131" s="186"/>
      <c r="D131" s="186"/>
      <c r="E131" s="181">
        <v>320701</v>
      </c>
      <c r="F131" s="181"/>
      <c r="G131" s="181" t="s">
        <v>1245</v>
      </c>
      <c r="H131" s="205" t="s">
        <v>1112</v>
      </c>
      <c r="I131" s="188" t="s">
        <v>1113</v>
      </c>
      <c r="J131" s="181">
        <v>19</v>
      </c>
      <c r="R131" t="s">
        <v>1237</v>
      </c>
    </row>
    <row r="132" spans="1:18">
      <c r="A132" s="186" t="s">
        <v>1110</v>
      </c>
      <c r="B132" s="186"/>
      <c r="C132" s="186"/>
      <c r="D132" s="186"/>
      <c r="E132" s="181">
        <v>320702</v>
      </c>
      <c r="F132" s="181" t="s">
        <v>951</v>
      </c>
      <c r="G132" s="181" t="s">
        <v>1238</v>
      </c>
      <c r="H132" s="205" t="s">
        <v>1115</v>
      </c>
      <c r="I132" s="188" t="s">
        <v>1116</v>
      </c>
      <c r="J132" s="181">
        <v>9</v>
      </c>
      <c r="R132" t="s">
        <v>1237</v>
      </c>
    </row>
    <row r="133" spans="1:18">
      <c r="A133" s="186" t="s">
        <v>1110</v>
      </c>
      <c r="B133" s="186"/>
      <c r="C133" s="186"/>
      <c r="D133" s="186"/>
      <c r="E133" s="181">
        <v>320703</v>
      </c>
      <c r="F133" s="181" t="s">
        <v>951</v>
      </c>
      <c r="G133" s="181" t="s">
        <v>1238</v>
      </c>
      <c r="H133" s="205" t="s">
        <v>1118</v>
      </c>
      <c r="I133" s="188" t="s">
        <v>1119</v>
      </c>
      <c r="J133" s="181">
        <v>5</v>
      </c>
      <c r="R133" t="s">
        <v>1237</v>
      </c>
    </row>
    <row r="134" spans="1:18" ht="28.8">
      <c r="A134" s="186" t="s">
        <v>1120</v>
      </c>
      <c r="B134" s="186"/>
      <c r="C134" s="186"/>
      <c r="D134" s="186"/>
      <c r="E134" s="181">
        <v>320801</v>
      </c>
      <c r="F134" s="181"/>
      <c r="G134" s="181" t="s">
        <v>1246</v>
      </c>
      <c r="H134" s="205" t="s">
        <v>234</v>
      </c>
      <c r="I134" s="188" t="s">
        <v>1122</v>
      </c>
      <c r="J134" s="181">
        <v>19</v>
      </c>
      <c r="R134" t="s">
        <v>1237</v>
      </c>
    </row>
    <row r="135" spans="1:18" ht="28.8">
      <c r="A135" s="186" t="s">
        <v>1120</v>
      </c>
      <c r="B135" s="186"/>
      <c r="C135" s="186"/>
      <c r="D135" s="186"/>
      <c r="E135" s="181">
        <v>320802</v>
      </c>
      <c r="F135" s="181" t="s">
        <v>951</v>
      </c>
      <c r="G135" s="181" t="s">
        <v>1238</v>
      </c>
      <c r="H135" s="205" t="s">
        <v>1124</v>
      </c>
      <c r="I135" s="188" t="s">
        <v>1125</v>
      </c>
      <c r="J135" s="181">
        <v>9</v>
      </c>
      <c r="R135" t="s">
        <v>1237</v>
      </c>
    </row>
    <row r="136" spans="1:18" ht="28.8">
      <c r="A136" s="186" t="s">
        <v>1120</v>
      </c>
      <c r="B136" s="186"/>
      <c r="C136" s="186"/>
      <c r="D136" s="186"/>
      <c r="E136" s="181">
        <v>320803</v>
      </c>
      <c r="F136" s="181" t="s">
        <v>951</v>
      </c>
      <c r="G136" s="181" t="s">
        <v>1238</v>
      </c>
      <c r="H136" s="205" t="s">
        <v>1127</v>
      </c>
      <c r="I136" s="188" t="s">
        <v>1128</v>
      </c>
      <c r="J136" s="181">
        <v>5</v>
      </c>
      <c r="R136" t="s">
        <v>1237</v>
      </c>
    </row>
    <row r="137" spans="1:18" ht="28.8">
      <c r="A137" s="186" t="s">
        <v>1129</v>
      </c>
      <c r="B137" s="186"/>
      <c r="C137" s="186"/>
      <c r="D137" s="186"/>
      <c r="E137" s="181">
        <v>320905</v>
      </c>
      <c r="F137" s="181" t="s">
        <v>951</v>
      </c>
      <c r="G137" s="181" t="s">
        <v>1238</v>
      </c>
      <c r="H137" s="205" t="s">
        <v>1130</v>
      </c>
      <c r="I137" s="188" t="s">
        <v>1131</v>
      </c>
      <c r="J137" s="181">
        <v>24</v>
      </c>
      <c r="R137" t="s">
        <v>1237</v>
      </c>
    </row>
    <row r="138" spans="1:18" ht="28.8">
      <c r="A138" s="186" t="s">
        <v>1129</v>
      </c>
      <c r="B138" s="186"/>
      <c r="C138" s="186"/>
      <c r="D138" s="186"/>
      <c r="E138" s="181">
        <v>320904</v>
      </c>
      <c r="F138" s="181" t="s">
        <v>951</v>
      </c>
      <c r="G138" s="181" t="s">
        <v>1238</v>
      </c>
      <c r="H138" s="205" t="s">
        <v>1132</v>
      </c>
      <c r="I138" s="188" t="s">
        <v>1133</v>
      </c>
      <c r="J138" s="181">
        <v>20</v>
      </c>
      <c r="R138" t="s">
        <v>1237</v>
      </c>
    </row>
    <row r="139" spans="1:18" ht="28.8">
      <c r="A139" s="186" t="s">
        <v>1129</v>
      </c>
      <c r="B139" s="186"/>
      <c r="C139" s="186"/>
      <c r="D139" s="186"/>
      <c r="E139" s="181">
        <v>320901</v>
      </c>
      <c r="F139" s="181" t="s">
        <v>951</v>
      </c>
      <c r="G139" s="181" t="s">
        <v>1238</v>
      </c>
      <c r="H139" s="205" t="s">
        <v>1135</v>
      </c>
      <c r="I139" s="188" t="s">
        <v>1136</v>
      </c>
      <c r="J139" s="181">
        <v>19</v>
      </c>
      <c r="R139" t="s">
        <v>1237</v>
      </c>
    </row>
    <row r="140" spans="1:18" ht="28.8">
      <c r="A140" s="186" t="s">
        <v>1137</v>
      </c>
      <c r="B140" s="186"/>
      <c r="C140" s="186"/>
      <c r="D140" s="186"/>
      <c r="E140" s="181">
        <v>320902</v>
      </c>
      <c r="F140" s="181" t="s">
        <v>951</v>
      </c>
      <c r="G140" s="181" t="s">
        <v>1238</v>
      </c>
      <c r="H140" s="205" t="s">
        <v>236</v>
      </c>
      <c r="I140" s="188" t="s">
        <v>1139</v>
      </c>
      <c r="J140" s="181">
        <v>9</v>
      </c>
      <c r="R140" t="s">
        <v>1237</v>
      </c>
    </row>
    <row r="141" spans="1:18" ht="28.8">
      <c r="A141" s="186" t="s">
        <v>1140</v>
      </c>
      <c r="B141" s="186"/>
      <c r="C141" s="186"/>
      <c r="D141" s="186"/>
      <c r="E141" s="181">
        <v>320903</v>
      </c>
      <c r="F141" s="181" t="s">
        <v>951</v>
      </c>
      <c r="G141" s="181" t="s">
        <v>1238</v>
      </c>
      <c r="H141" s="205" t="s">
        <v>1142</v>
      </c>
      <c r="I141" s="188" t="s">
        <v>1143</v>
      </c>
      <c r="J141" s="181">
        <v>5</v>
      </c>
      <c r="R141" t="s">
        <v>1237</v>
      </c>
    </row>
    <row r="142" spans="1:18" ht="28.8">
      <c r="A142" s="186">
        <v>24</v>
      </c>
      <c r="B142" s="186"/>
      <c r="C142" s="186"/>
      <c r="D142" s="186"/>
      <c r="E142" s="181">
        <v>321101</v>
      </c>
      <c r="F142" s="181"/>
      <c r="G142" s="181" t="s">
        <v>1247</v>
      </c>
      <c r="H142" s="205" t="s">
        <v>1145</v>
      </c>
      <c r="I142" s="188" t="s">
        <v>1146</v>
      </c>
      <c r="J142" s="181">
        <v>19</v>
      </c>
      <c r="R142" t="s">
        <v>1237</v>
      </c>
    </row>
    <row r="143" spans="1:18" ht="28.8">
      <c r="A143" s="186">
        <v>25</v>
      </c>
      <c r="B143" s="186"/>
      <c r="C143" s="186"/>
      <c r="D143" s="186"/>
      <c r="E143" s="181">
        <v>321102</v>
      </c>
      <c r="F143" s="181" t="s">
        <v>951</v>
      </c>
      <c r="G143" s="181" t="s">
        <v>1238</v>
      </c>
      <c r="H143" s="205" t="s">
        <v>1148</v>
      </c>
      <c r="I143" s="188" t="s">
        <v>1149</v>
      </c>
      <c r="J143" s="181">
        <v>9</v>
      </c>
      <c r="R143" t="s">
        <v>1237</v>
      </c>
    </row>
    <row r="144" spans="1:18" ht="28.8">
      <c r="A144" s="186">
        <v>26</v>
      </c>
      <c r="B144" s="186"/>
      <c r="C144" s="186"/>
      <c r="D144" s="186"/>
      <c r="E144" s="181">
        <v>321103</v>
      </c>
      <c r="F144" s="181" t="s">
        <v>951</v>
      </c>
      <c r="G144" s="181" t="s">
        <v>1238</v>
      </c>
      <c r="H144" s="205" t="s">
        <v>1151</v>
      </c>
      <c r="I144" s="188" t="s">
        <v>1152</v>
      </c>
      <c r="J144" s="181">
        <v>5</v>
      </c>
      <c r="R144" t="s">
        <v>1237</v>
      </c>
    </row>
    <row r="145" spans="1:18">
      <c r="A145" s="186">
        <v>24</v>
      </c>
      <c r="B145" s="186"/>
      <c r="C145" s="186"/>
      <c r="D145" s="186"/>
      <c r="E145" s="181">
        <v>321201</v>
      </c>
      <c r="F145" s="181"/>
      <c r="G145" s="181" t="s">
        <v>1248</v>
      </c>
      <c r="H145" s="205" t="s">
        <v>1154</v>
      </c>
      <c r="I145" s="188" t="s">
        <v>1155</v>
      </c>
      <c r="J145" s="181">
        <v>19</v>
      </c>
      <c r="R145" t="s">
        <v>1237</v>
      </c>
    </row>
    <row r="146" spans="1:18">
      <c r="A146" s="186">
        <v>25</v>
      </c>
      <c r="B146" s="186"/>
      <c r="C146" s="186"/>
      <c r="D146" s="186"/>
      <c r="E146" s="181">
        <v>321202</v>
      </c>
      <c r="F146" s="181" t="s">
        <v>951</v>
      </c>
      <c r="G146" s="181" t="s">
        <v>1238</v>
      </c>
      <c r="H146" s="205" t="s">
        <v>1157</v>
      </c>
      <c r="I146" s="188" t="s">
        <v>1158</v>
      </c>
      <c r="J146" s="181">
        <v>9</v>
      </c>
      <c r="R146" t="s">
        <v>1237</v>
      </c>
    </row>
    <row r="147" spans="1:18">
      <c r="A147" s="186">
        <v>26</v>
      </c>
      <c r="B147" s="186"/>
      <c r="C147" s="186"/>
      <c r="D147" s="186"/>
      <c r="E147" s="181">
        <v>321203</v>
      </c>
      <c r="F147" s="181" t="s">
        <v>951</v>
      </c>
      <c r="G147" s="181" t="s">
        <v>1238</v>
      </c>
      <c r="H147" s="205" t="s">
        <v>1160</v>
      </c>
      <c r="I147" s="188" t="s">
        <v>1161</v>
      </c>
      <c r="J147" s="181">
        <v>5</v>
      </c>
      <c r="R147" t="s">
        <v>1237</v>
      </c>
    </row>
    <row r="148" spans="1:18">
      <c r="A148" s="186" t="s">
        <v>1162</v>
      </c>
      <c r="B148" s="189"/>
      <c r="C148" s="189"/>
      <c r="D148" s="189"/>
      <c r="E148" s="181">
        <v>327303</v>
      </c>
      <c r="F148" s="190"/>
      <c r="G148" s="181" t="s">
        <v>1249</v>
      </c>
      <c r="H148" s="205" t="s">
        <v>1164</v>
      </c>
      <c r="I148" s="188" t="s">
        <v>1165</v>
      </c>
      <c r="J148" s="181">
        <v>19</v>
      </c>
      <c r="R148" t="s">
        <v>1237</v>
      </c>
    </row>
    <row r="149" spans="1:18">
      <c r="A149" s="186" t="s">
        <v>1166</v>
      </c>
      <c r="B149" s="189"/>
      <c r="C149" s="189"/>
      <c r="D149" s="189"/>
      <c r="E149" s="181">
        <v>327304</v>
      </c>
      <c r="F149" s="190"/>
      <c r="G149" s="181" t="s">
        <v>1249</v>
      </c>
      <c r="H149" s="205" t="s">
        <v>1167</v>
      </c>
      <c r="I149" s="188" t="s">
        <v>1168</v>
      </c>
      <c r="J149" s="181">
        <v>9</v>
      </c>
      <c r="R149" t="s">
        <v>1237</v>
      </c>
    </row>
    <row r="150" spans="1:18">
      <c r="A150" s="186" t="s">
        <v>1169</v>
      </c>
      <c r="B150" s="189"/>
      <c r="C150" s="189"/>
      <c r="D150" s="189"/>
      <c r="E150" s="181">
        <v>327305</v>
      </c>
      <c r="F150" s="190"/>
      <c r="G150" s="181" t="s">
        <v>1249</v>
      </c>
      <c r="H150" s="205" t="s">
        <v>1170</v>
      </c>
      <c r="I150" s="188" t="s">
        <v>1171</v>
      </c>
      <c r="J150" s="181">
        <v>5</v>
      </c>
      <c r="R150" t="s">
        <v>1237</v>
      </c>
    </row>
    <row r="151" spans="1:18" ht="28.8">
      <c r="A151" s="186">
        <v>28</v>
      </c>
      <c r="B151" s="186"/>
      <c r="C151" s="186"/>
      <c r="D151" s="186"/>
      <c r="E151" s="181">
        <v>328301</v>
      </c>
      <c r="F151" s="181" t="s">
        <v>951</v>
      </c>
      <c r="G151" s="181" t="s">
        <v>1238</v>
      </c>
      <c r="H151" s="205" t="s">
        <v>1250</v>
      </c>
      <c r="I151" s="188" t="s">
        <v>1251</v>
      </c>
      <c r="J151" s="181">
        <v>8</v>
      </c>
      <c r="R151" t="s">
        <v>1237</v>
      </c>
    </row>
    <row r="152" spans="1:18" ht="28.8">
      <c r="A152" s="186">
        <v>30</v>
      </c>
      <c r="B152" s="186"/>
      <c r="C152" s="186"/>
      <c r="D152" s="186"/>
      <c r="E152" s="181">
        <v>328302</v>
      </c>
      <c r="F152" s="181" t="s">
        <v>951</v>
      </c>
      <c r="G152" s="181" t="s">
        <v>1238</v>
      </c>
      <c r="H152" s="205" t="s">
        <v>244</v>
      </c>
      <c r="I152" s="188" t="s">
        <v>1179</v>
      </c>
      <c r="J152" s="181">
        <v>0</v>
      </c>
      <c r="R152" t="s">
        <v>1237</v>
      </c>
    </row>
    <row r="153" spans="1:18">
      <c r="A153" s="186">
        <v>30.1</v>
      </c>
      <c r="B153" s="186"/>
      <c r="C153" s="186"/>
      <c r="D153" s="186"/>
      <c r="E153" s="181">
        <v>328303</v>
      </c>
      <c r="F153" s="181" t="s">
        <v>951</v>
      </c>
      <c r="G153" s="181" t="s">
        <v>1238</v>
      </c>
      <c r="H153" s="205" t="s">
        <v>1181</v>
      </c>
      <c r="I153" s="188" t="s">
        <v>1182</v>
      </c>
      <c r="J153" s="181">
        <v>0</v>
      </c>
      <c r="R153" t="s">
        <v>1237</v>
      </c>
    </row>
    <row r="154" spans="1:18" ht="28.8">
      <c r="A154" s="186" t="s">
        <v>1252</v>
      </c>
      <c r="B154" s="186"/>
      <c r="C154" s="186"/>
      <c r="D154" s="186"/>
      <c r="E154" s="181">
        <v>328304</v>
      </c>
      <c r="F154" s="181" t="s">
        <v>951</v>
      </c>
      <c r="G154" s="181" t="s">
        <v>1238</v>
      </c>
      <c r="H154" s="205" t="s">
        <v>1253</v>
      </c>
      <c r="I154" s="188" t="s">
        <v>1254</v>
      </c>
      <c r="J154" s="181">
        <v>19</v>
      </c>
      <c r="R154" t="s">
        <v>1237</v>
      </c>
    </row>
    <row r="155" spans="1:18" ht="28.8">
      <c r="A155" s="186" t="s">
        <v>1252</v>
      </c>
      <c r="B155" s="186"/>
      <c r="C155" s="186"/>
      <c r="D155" s="186"/>
      <c r="E155" s="181">
        <v>328305</v>
      </c>
      <c r="F155" s="181" t="s">
        <v>951</v>
      </c>
      <c r="G155" s="181" t="s">
        <v>1238</v>
      </c>
      <c r="H155" s="205" t="s">
        <v>1253</v>
      </c>
      <c r="I155" s="188" t="s">
        <v>1254</v>
      </c>
      <c r="J155" s="181">
        <v>9</v>
      </c>
      <c r="R155" t="s">
        <v>1237</v>
      </c>
    </row>
    <row r="156" spans="1:18" ht="28.8">
      <c r="A156" s="186" t="s">
        <v>1252</v>
      </c>
      <c r="B156" s="186"/>
      <c r="C156" s="186"/>
      <c r="D156" s="186"/>
      <c r="E156" s="181">
        <v>328306</v>
      </c>
      <c r="F156" s="181" t="s">
        <v>951</v>
      </c>
      <c r="G156" s="181" t="s">
        <v>1238</v>
      </c>
      <c r="H156" s="205" t="s">
        <v>1253</v>
      </c>
      <c r="I156" s="188" t="s">
        <v>1254</v>
      </c>
      <c r="J156" s="181">
        <v>5</v>
      </c>
      <c r="R156" t="s">
        <v>1237</v>
      </c>
    </row>
    <row r="157" spans="1:18">
      <c r="A157" s="186" t="s">
        <v>1186</v>
      </c>
      <c r="B157" s="186"/>
      <c r="C157" s="186"/>
      <c r="D157" s="186"/>
      <c r="E157" s="181">
        <v>329105</v>
      </c>
      <c r="F157" s="181"/>
      <c r="G157" s="181" t="s">
        <v>1255</v>
      </c>
      <c r="H157" s="205" t="s">
        <v>1188</v>
      </c>
      <c r="I157" s="188" t="s">
        <v>1189</v>
      </c>
      <c r="J157" s="181">
        <v>24</v>
      </c>
      <c r="R157" t="s">
        <v>1237</v>
      </c>
    </row>
    <row r="158" spans="1:18">
      <c r="A158" s="186" t="s">
        <v>1186</v>
      </c>
      <c r="B158" s="186"/>
      <c r="C158" s="186"/>
      <c r="D158" s="186"/>
      <c r="E158" s="181">
        <v>329104</v>
      </c>
      <c r="F158" s="181"/>
      <c r="G158" s="181" t="s">
        <v>1256</v>
      </c>
      <c r="H158" s="205" t="s">
        <v>1191</v>
      </c>
      <c r="I158" s="188" t="s">
        <v>1192</v>
      </c>
      <c r="J158" s="181">
        <v>20</v>
      </c>
      <c r="R158" t="s">
        <v>1237</v>
      </c>
    </row>
    <row r="159" spans="1:18">
      <c r="A159" s="186">
        <v>34</v>
      </c>
      <c r="B159" s="186"/>
      <c r="C159" s="186"/>
      <c r="D159" s="186"/>
      <c r="E159" s="181">
        <v>329101</v>
      </c>
      <c r="F159" s="181"/>
      <c r="G159" s="181" t="s">
        <v>1257</v>
      </c>
      <c r="H159" s="205" t="s">
        <v>1194</v>
      </c>
      <c r="I159" s="188" t="s">
        <v>1195</v>
      </c>
      <c r="J159" s="181">
        <v>19</v>
      </c>
      <c r="R159" t="s">
        <v>1237</v>
      </c>
    </row>
    <row r="160" spans="1:18">
      <c r="A160" s="186">
        <v>34</v>
      </c>
      <c r="B160" s="186"/>
      <c r="C160" s="186"/>
      <c r="D160" s="186"/>
      <c r="E160" s="181">
        <v>329102</v>
      </c>
      <c r="F160" s="181" t="s">
        <v>951</v>
      </c>
      <c r="G160" s="181" t="s">
        <v>1238</v>
      </c>
      <c r="H160" s="205" t="s">
        <v>1197</v>
      </c>
      <c r="I160" s="188" t="s">
        <v>1198</v>
      </c>
      <c r="J160" s="181">
        <v>9</v>
      </c>
      <c r="R160" t="s">
        <v>1237</v>
      </c>
    </row>
    <row r="161" spans="1:18">
      <c r="A161" s="186">
        <v>34</v>
      </c>
      <c r="B161" s="186"/>
      <c r="C161" s="186"/>
      <c r="D161" s="186"/>
      <c r="E161" s="181">
        <v>329103</v>
      </c>
      <c r="F161" s="181" t="s">
        <v>951</v>
      </c>
      <c r="G161" s="181" t="s">
        <v>1238</v>
      </c>
      <c r="H161" s="205" t="s">
        <v>1200</v>
      </c>
      <c r="I161" s="188" t="s">
        <v>1201</v>
      </c>
      <c r="J161" s="181">
        <v>5</v>
      </c>
      <c r="R161" t="s">
        <v>1237</v>
      </c>
    </row>
    <row r="162" spans="1:18">
      <c r="A162" s="186">
        <v>35</v>
      </c>
      <c r="B162" s="186"/>
      <c r="C162" s="186"/>
      <c r="D162" s="186"/>
      <c r="E162" s="181">
        <v>327301</v>
      </c>
      <c r="F162" s="181" t="s">
        <v>951</v>
      </c>
      <c r="G162" s="181" t="s">
        <v>1238</v>
      </c>
      <c r="H162" s="205" t="s">
        <v>1203</v>
      </c>
      <c r="I162" s="188" t="s">
        <v>1204</v>
      </c>
      <c r="J162" s="181">
        <v>24</v>
      </c>
      <c r="R162" t="s">
        <v>1237</v>
      </c>
    </row>
    <row r="163" spans="1:18">
      <c r="A163" s="186">
        <v>35</v>
      </c>
      <c r="B163" s="186"/>
      <c r="C163" s="186"/>
      <c r="D163" s="186"/>
      <c r="E163" s="181">
        <v>327314</v>
      </c>
      <c r="F163" s="181" t="s">
        <v>951</v>
      </c>
      <c r="G163" s="181" t="s">
        <v>1238</v>
      </c>
      <c r="H163" s="205" t="s">
        <v>1203</v>
      </c>
      <c r="I163" s="188" t="s">
        <v>1204</v>
      </c>
      <c r="J163" s="181">
        <v>20</v>
      </c>
      <c r="R163" t="s">
        <v>1237</v>
      </c>
    </row>
    <row r="164" spans="1:18">
      <c r="A164" s="186">
        <v>35</v>
      </c>
      <c r="B164" s="186"/>
      <c r="C164" s="186"/>
      <c r="D164" s="186"/>
      <c r="E164" s="181">
        <v>327311</v>
      </c>
      <c r="F164" s="181" t="s">
        <v>951</v>
      </c>
      <c r="G164" s="181" t="s">
        <v>1238</v>
      </c>
      <c r="H164" s="205" t="s">
        <v>1203</v>
      </c>
      <c r="I164" s="188" t="s">
        <v>1204</v>
      </c>
      <c r="J164" s="181">
        <v>19</v>
      </c>
      <c r="R164" t="s">
        <v>1237</v>
      </c>
    </row>
    <row r="165" spans="1:18">
      <c r="A165" s="186">
        <v>35</v>
      </c>
      <c r="B165" s="186"/>
      <c r="C165" s="186"/>
      <c r="D165" s="186"/>
      <c r="E165" s="181">
        <v>327312</v>
      </c>
      <c r="F165" s="181" t="s">
        <v>951</v>
      </c>
      <c r="G165" s="181" t="s">
        <v>1238</v>
      </c>
      <c r="H165" s="205" t="s">
        <v>1203</v>
      </c>
      <c r="I165" s="188" t="s">
        <v>1204</v>
      </c>
      <c r="J165" s="181">
        <v>9</v>
      </c>
      <c r="R165" t="s">
        <v>1237</v>
      </c>
    </row>
    <row r="166" spans="1:18">
      <c r="A166" s="186">
        <v>35</v>
      </c>
      <c r="B166" s="186"/>
      <c r="C166" s="186"/>
      <c r="D166" s="186"/>
      <c r="E166" s="181">
        <v>327313</v>
      </c>
      <c r="F166" s="181" t="s">
        <v>951</v>
      </c>
      <c r="G166" s="181" t="s">
        <v>1238</v>
      </c>
      <c r="H166" s="205" t="s">
        <v>1203</v>
      </c>
      <c r="I166" s="188" t="s">
        <v>1204</v>
      </c>
      <c r="J166" s="181">
        <v>5</v>
      </c>
      <c r="R166" t="s">
        <v>1237</v>
      </c>
    </row>
    <row r="167" spans="1:18">
      <c r="A167" s="186">
        <v>35</v>
      </c>
      <c r="B167" s="186"/>
      <c r="C167" s="186"/>
      <c r="D167" s="186"/>
      <c r="E167" s="181">
        <v>327302</v>
      </c>
      <c r="F167" s="181" t="s">
        <v>951</v>
      </c>
      <c r="G167" s="181" t="s">
        <v>1238</v>
      </c>
      <c r="H167" s="205" t="s">
        <v>1207</v>
      </c>
      <c r="I167" s="188" t="s">
        <v>1208</v>
      </c>
      <c r="J167" s="181">
        <v>24</v>
      </c>
      <c r="R167" t="s">
        <v>1237</v>
      </c>
    </row>
    <row r="168" spans="1:18">
      <c r="A168" s="186" t="s">
        <v>1205</v>
      </c>
      <c r="B168" s="186"/>
      <c r="C168" s="186"/>
      <c r="D168" s="186"/>
      <c r="E168" s="181">
        <v>327324</v>
      </c>
      <c r="F168" s="181" t="s">
        <v>951</v>
      </c>
      <c r="G168" s="181" t="s">
        <v>1238</v>
      </c>
      <c r="H168" s="205" t="s">
        <v>1207</v>
      </c>
      <c r="I168" s="188" t="s">
        <v>1208</v>
      </c>
      <c r="J168" s="181">
        <v>20</v>
      </c>
      <c r="R168" t="s">
        <v>1237</v>
      </c>
    </row>
    <row r="169" spans="1:18">
      <c r="A169" s="186" t="s">
        <v>1205</v>
      </c>
      <c r="B169" s="186"/>
      <c r="C169" s="186"/>
      <c r="D169" s="186"/>
      <c r="E169" s="181">
        <v>327321</v>
      </c>
      <c r="F169" s="181" t="s">
        <v>951</v>
      </c>
      <c r="G169" s="181" t="s">
        <v>1238</v>
      </c>
      <c r="H169" s="205" t="s">
        <v>1207</v>
      </c>
      <c r="I169" s="188" t="s">
        <v>1208</v>
      </c>
      <c r="J169" s="181">
        <v>19</v>
      </c>
      <c r="R169" t="s">
        <v>1237</v>
      </c>
    </row>
    <row r="170" spans="1:18">
      <c r="A170" s="186" t="s">
        <v>1205</v>
      </c>
      <c r="B170" s="186"/>
      <c r="C170" s="186"/>
      <c r="D170" s="186"/>
      <c r="E170" s="181">
        <v>327322</v>
      </c>
      <c r="F170" s="181" t="s">
        <v>951</v>
      </c>
      <c r="G170" s="181" t="s">
        <v>1238</v>
      </c>
      <c r="H170" s="205" t="s">
        <v>1207</v>
      </c>
      <c r="I170" s="188" t="s">
        <v>1208</v>
      </c>
      <c r="J170" s="181">
        <v>9</v>
      </c>
      <c r="R170" t="s">
        <v>1237</v>
      </c>
    </row>
    <row r="171" spans="1:18">
      <c r="A171" s="186" t="s">
        <v>1205</v>
      </c>
      <c r="B171" s="186"/>
      <c r="C171" s="186"/>
      <c r="D171" s="186"/>
      <c r="E171" s="181">
        <v>327323</v>
      </c>
      <c r="F171" s="181" t="s">
        <v>951</v>
      </c>
      <c r="G171" s="181" t="s">
        <v>1238</v>
      </c>
      <c r="H171" s="205" t="s">
        <v>1207</v>
      </c>
      <c r="I171" s="188" t="s">
        <v>1208</v>
      </c>
      <c r="J171" s="181">
        <v>5</v>
      </c>
      <c r="R171" t="s">
        <v>1237</v>
      </c>
    </row>
    <row r="172" spans="1:18">
      <c r="A172" s="189"/>
      <c r="B172" s="189"/>
      <c r="C172" s="189"/>
      <c r="D172" s="189"/>
      <c r="E172" s="181">
        <v>321301</v>
      </c>
      <c r="F172" s="181"/>
      <c r="G172" s="181" t="s">
        <v>1258</v>
      </c>
      <c r="H172" s="205" t="s">
        <v>242</v>
      </c>
      <c r="I172" s="188" t="s">
        <v>1210</v>
      </c>
      <c r="J172" s="181">
        <v>19</v>
      </c>
      <c r="R172" t="s">
        <v>1237</v>
      </c>
    </row>
    <row r="173" spans="1:18">
      <c r="A173" s="189"/>
      <c r="B173" s="189"/>
      <c r="C173" s="189"/>
      <c r="D173" s="189"/>
      <c r="E173" s="181">
        <v>321302</v>
      </c>
      <c r="F173" s="181" t="s">
        <v>951</v>
      </c>
      <c r="G173" s="181" t="s">
        <v>1238</v>
      </c>
      <c r="H173" s="205" t="s">
        <v>1212</v>
      </c>
      <c r="I173" s="188" t="s">
        <v>1213</v>
      </c>
      <c r="J173" s="181">
        <v>9</v>
      </c>
      <c r="R173" t="s">
        <v>1237</v>
      </c>
    </row>
    <row r="174" spans="1:18">
      <c r="A174" s="189"/>
      <c r="B174" s="189"/>
      <c r="C174" s="189"/>
      <c r="D174" s="189"/>
      <c r="E174" s="181">
        <v>321303</v>
      </c>
      <c r="F174" s="181" t="s">
        <v>951</v>
      </c>
      <c r="G174" s="181" t="s">
        <v>1238</v>
      </c>
      <c r="H174" s="205" t="s">
        <v>1215</v>
      </c>
      <c r="I174" s="188" t="s">
        <v>1216</v>
      </c>
      <c r="J174" s="181">
        <v>5</v>
      </c>
      <c r="R174" t="s">
        <v>1237</v>
      </c>
    </row>
    <row r="175" spans="1:18" ht="28.8">
      <c r="A175" s="189"/>
      <c r="B175" s="189"/>
      <c r="C175" s="189"/>
      <c r="D175" s="189"/>
      <c r="E175" s="181">
        <v>321304</v>
      </c>
      <c r="F175" s="181" t="s">
        <v>951</v>
      </c>
      <c r="G175" s="181" t="s">
        <v>1238</v>
      </c>
      <c r="H175" s="205" t="s">
        <v>1218</v>
      </c>
      <c r="I175" s="188" t="s">
        <v>1219</v>
      </c>
      <c r="J175" s="181">
        <v>0</v>
      </c>
      <c r="R175" t="s">
        <v>1237</v>
      </c>
    </row>
    <row r="176" spans="1:18" ht="28.8">
      <c r="A176" s="186"/>
      <c r="B176" s="186" t="s">
        <v>461</v>
      </c>
      <c r="C176" s="186"/>
      <c r="D176" s="186"/>
      <c r="E176" s="181">
        <v>326301</v>
      </c>
      <c r="F176" s="181" t="s">
        <v>951</v>
      </c>
      <c r="G176" s="181" t="s">
        <v>1238</v>
      </c>
      <c r="H176" s="205" t="s">
        <v>1221</v>
      </c>
      <c r="I176" s="188" t="s">
        <v>1222</v>
      </c>
      <c r="J176" s="181">
        <v>19</v>
      </c>
      <c r="R176" t="s">
        <v>1237</v>
      </c>
    </row>
    <row r="177" spans="1:18" ht="28.8">
      <c r="A177" s="186"/>
      <c r="B177" s="186" t="s">
        <v>461</v>
      </c>
      <c r="C177" s="186"/>
      <c r="D177" s="186"/>
      <c r="E177" s="181">
        <v>326311</v>
      </c>
      <c r="F177" s="181" t="s">
        <v>951</v>
      </c>
      <c r="G177" s="181" t="s">
        <v>1238</v>
      </c>
      <c r="H177" s="205" t="s">
        <v>1221</v>
      </c>
      <c r="I177" s="188" t="s">
        <v>1222</v>
      </c>
      <c r="J177" s="181">
        <v>9</v>
      </c>
      <c r="R177" t="s">
        <v>1237</v>
      </c>
    </row>
    <row r="178" spans="1:18" ht="28.8">
      <c r="A178" s="186"/>
      <c r="B178" s="186" t="s">
        <v>461</v>
      </c>
      <c r="C178" s="186"/>
      <c r="D178" s="186"/>
      <c r="E178" s="181">
        <v>326312</v>
      </c>
      <c r="F178" s="181" t="s">
        <v>951</v>
      </c>
      <c r="G178" s="181" t="s">
        <v>1238</v>
      </c>
      <c r="H178" s="205" t="s">
        <v>1221</v>
      </c>
      <c r="I178" s="188" t="s">
        <v>1222</v>
      </c>
      <c r="J178" s="181">
        <v>5</v>
      </c>
      <c r="R178" t="s">
        <v>1237</v>
      </c>
    </row>
    <row r="179" spans="1:18">
      <c r="A179" s="186"/>
      <c r="B179" s="186">
        <v>2</v>
      </c>
      <c r="C179" s="186"/>
      <c r="D179" s="186"/>
      <c r="E179" s="181">
        <v>326302</v>
      </c>
      <c r="F179" s="181" t="s">
        <v>951</v>
      </c>
      <c r="G179" s="181" t="s">
        <v>1238</v>
      </c>
      <c r="H179" s="205" t="s">
        <v>1224</v>
      </c>
      <c r="I179" s="188" t="s">
        <v>1225</v>
      </c>
      <c r="J179" s="181">
        <v>19</v>
      </c>
      <c r="R179" t="s">
        <v>1237</v>
      </c>
    </row>
    <row r="180" spans="1:18">
      <c r="A180" s="186"/>
      <c r="B180" s="186">
        <v>3</v>
      </c>
      <c r="C180" s="186"/>
      <c r="D180" s="186"/>
      <c r="E180" s="181">
        <v>326303</v>
      </c>
      <c r="F180" s="181" t="s">
        <v>951</v>
      </c>
      <c r="G180" s="181" t="s">
        <v>1238</v>
      </c>
      <c r="H180" s="205" t="s">
        <v>1227</v>
      </c>
      <c r="I180" s="188" t="s">
        <v>1228</v>
      </c>
      <c r="J180" s="181">
        <v>19</v>
      </c>
      <c r="R180" t="s">
        <v>1237</v>
      </c>
    </row>
    <row r="181" spans="1:18" ht="72">
      <c r="A181" s="186"/>
      <c r="B181" s="186">
        <v>4</v>
      </c>
      <c r="C181" s="186"/>
      <c r="D181" s="186"/>
      <c r="E181" s="181">
        <v>326304</v>
      </c>
      <c r="F181" s="181"/>
      <c r="G181" s="181" t="s">
        <v>1238</v>
      </c>
      <c r="H181" s="205" t="s">
        <v>1230</v>
      </c>
      <c r="I181" s="188" t="s">
        <v>1231</v>
      </c>
      <c r="J181" s="181">
        <v>19</v>
      </c>
      <c r="R181" t="s">
        <v>1237</v>
      </c>
    </row>
    <row r="182" spans="1:18" ht="72">
      <c r="A182" s="186"/>
      <c r="B182" s="186" t="s">
        <v>1259</v>
      </c>
      <c r="C182" s="186"/>
      <c r="D182" s="186"/>
      <c r="E182" s="181">
        <v>326309</v>
      </c>
      <c r="F182" s="181"/>
      <c r="G182" s="181" t="s">
        <v>1238</v>
      </c>
      <c r="H182" s="205" t="s">
        <v>1230</v>
      </c>
      <c r="I182" s="188" t="s">
        <v>1231</v>
      </c>
      <c r="J182" s="181">
        <v>9</v>
      </c>
      <c r="R182" t="s">
        <v>1237</v>
      </c>
    </row>
    <row r="183" spans="1:18" ht="72">
      <c r="A183" s="186"/>
      <c r="B183" s="186" t="s">
        <v>1259</v>
      </c>
      <c r="C183" s="186"/>
      <c r="D183" s="186"/>
      <c r="E183" s="181">
        <v>326310</v>
      </c>
      <c r="F183" s="181"/>
      <c r="G183" s="181" t="s">
        <v>1238</v>
      </c>
      <c r="H183" s="205" t="s">
        <v>1230</v>
      </c>
      <c r="I183" s="188" t="s">
        <v>1231</v>
      </c>
      <c r="J183" s="181">
        <v>5</v>
      </c>
      <c r="R183" t="s">
        <v>1237</v>
      </c>
    </row>
    <row r="184" spans="1:18" ht="28.8">
      <c r="A184" s="186"/>
      <c r="B184" s="186" t="s">
        <v>1232</v>
      </c>
      <c r="C184" s="186"/>
      <c r="D184" s="186"/>
      <c r="E184" s="181">
        <v>326306</v>
      </c>
      <c r="F184" s="181"/>
      <c r="G184" s="181" t="s">
        <v>1238</v>
      </c>
      <c r="H184" s="205" t="s">
        <v>1234</v>
      </c>
      <c r="I184" s="188" t="s">
        <v>1235</v>
      </c>
      <c r="J184" s="181">
        <v>19</v>
      </c>
      <c r="R184" t="s">
        <v>1237</v>
      </c>
    </row>
    <row r="185" spans="1:18" ht="28.8">
      <c r="A185" s="186"/>
      <c r="B185" s="186" t="s">
        <v>1232</v>
      </c>
      <c r="C185" s="186"/>
      <c r="D185" s="186"/>
      <c r="E185" s="181">
        <v>326307</v>
      </c>
      <c r="F185" s="181"/>
      <c r="G185" s="181" t="s">
        <v>1238</v>
      </c>
      <c r="H185" s="205" t="s">
        <v>1234</v>
      </c>
      <c r="I185" s="188" t="s">
        <v>1235</v>
      </c>
      <c r="J185" s="181">
        <v>9</v>
      </c>
      <c r="R185" t="s">
        <v>1237</v>
      </c>
    </row>
    <row r="186" spans="1:18" ht="28.8">
      <c r="A186" s="186"/>
      <c r="B186" s="186" t="s">
        <v>1232</v>
      </c>
      <c r="C186" s="186"/>
      <c r="D186" s="186"/>
      <c r="E186" s="181">
        <v>326308</v>
      </c>
      <c r="F186" s="181"/>
      <c r="G186" s="181" t="s">
        <v>1238</v>
      </c>
      <c r="H186" s="205" t="s">
        <v>1234</v>
      </c>
      <c r="I186" s="188" t="s">
        <v>1235</v>
      </c>
      <c r="J186" s="181">
        <v>5</v>
      </c>
      <c r="R186" t="s">
        <v>1237</v>
      </c>
    </row>
    <row r="187" spans="1:18" ht="72">
      <c r="A187" s="186" t="s">
        <v>1063</v>
      </c>
      <c r="B187" s="186"/>
      <c r="C187" s="186"/>
      <c r="D187" s="186"/>
      <c r="E187" s="181">
        <v>330101</v>
      </c>
      <c r="F187" s="181"/>
      <c r="G187" s="181" t="s">
        <v>1260</v>
      </c>
      <c r="H187" s="205" t="s">
        <v>1065</v>
      </c>
      <c r="I187" s="188" t="s">
        <v>1066</v>
      </c>
      <c r="J187" s="187">
        <v>19</v>
      </c>
      <c r="R187" t="s">
        <v>1261</v>
      </c>
    </row>
    <row r="188" spans="1:18" ht="72">
      <c r="A188" s="186" t="s">
        <v>1063</v>
      </c>
      <c r="B188" s="186"/>
      <c r="C188" s="186"/>
      <c r="D188" s="186"/>
      <c r="E188" s="181">
        <v>330102</v>
      </c>
      <c r="F188" s="181" t="s">
        <v>951</v>
      </c>
      <c r="G188" s="181" t="s">
        <v>1238</v>
      </c>
      <c r="H188" s="205" t="s">
        <v>1069</v>
      </c>
      <c r="I188" s="188" t="s">
        <v>1066</v>
      </c>
      <c r="J188" s="187">
        <v>9</v>
      </c>
      <c r="R188" t="s">
        <v>1261</v>
      </c>
    </row>
    <row r="189" spans="1:18" ht="72">
      <c r="A189" s="186" t="s">
        <v>1063</v>
      </c>
      <c r="B189" s="186"/>
      <c r="C189" s="186"/>
      <c r="D189" s="186"/>
      <c r="E189" s="181">
        <v>330103</v>
      </c>
      <c r="F189" s="181" t="s">
        <v>951</v>
      </c>
      <c r="G189" s="181" t="s">
        <v>1238</v>
      </c>
      <c r="H189" s="205" t="s">
        <v>1071</v>
      </c>
      <c r="I189" s="188" t="s">
        <v>1066</v>
      </c>
      <c r="J189" s="187">
        <v>5</v>
      </c>
      <c r="R189" t="s">
        <v>1261</v>
      </c>
    </row>
    <row r="190" spans="1:18" ht="43.2">
      <c r="A190" s="186" t="s">
        <v>1072</v>
      </c>
      <c r="B190" s="186"/>
      <c r="C190" s="186"/>
      <c r="D190" s="186"/>
      <c r="E190" s="181">
        <v>330201</v>
      </c>
      <c r="F190" s="181"/>
      <c r="G190" s="181" t="s">
        <v>1262</v>
      </c>
      <c r="H190" s="205" t="s">
        <v>232</v>
      </c>
      <c r="I190" s="188" t="s">
        <v>1074</v>
      </c>
      <c r="J190" s="187">
        <v>19</v>
      </c>
      <c r="R190" t="s">
        <v>1261</v>
      </c>
    </row>
    <row r="191" spans="1:18" ht="43.2">
      <c r="A191" s="186" t="s">
        <v>1072</v>
      </c>
      <c r="B191" s="186"/>
      <c r="C191" s="186"/>
      <c r="D191" s="186"/>
      <c r="E191" s="181">
        <v>330202</v>
      </c>
      <c r="F191" s="181" t="s">
        <v>951</v>
      </c>
      <c r="G191" s="181" t="s">
        <v>1238</v>
      </c>
      <c r="H191" s="205" t="s">
        <v>1076</v>
      </c>
      <c r="I191" s="188" t="s">
        <v>1077</v>
      </c>
      <c r="J191" s="187">
        <v>9</v>
      </c>
      <c r="R191" t="s">
        <v>1261</v>
      </c>
    </row>
    <row r="192" spans="1:18" ht="43.2">
      <c r="A192" s="186" t="s">
        <v>1072</v>
      </c>
      <c r="B192" s="186"/>
      <c r="C192" s="186"/>
      <c r="D192" s="186"/>
      <c r="E192" s="181">
        <v>330203</v>
      </c>
      <c r="F192" s="181" t="s">
        <v>951</v>
      </c>
      <c r="G192" s="181" t="s">
        <v>1238</v>
      </c>
      <c r="H192" s="205" t="s">
        <v>1079</v>
      </c>
      <c r="I192" s="188" t="s">
        <v>1080</v>
      </c>
      <c r="J192" s="187">
        <v>5</v>
      </c>
      <c r="R192" t="s">
        <v>1261</v>
      </c>
    </row>
    <row r="193" spans="1:18">
      <c r="A193" s="186" t="s">
        <v>1081</v>
      </c>
      <c r="B193" s="186"/>
      <c r="C193" s="186"/>
      <c r="D193" s="186"/>
      <c r="E193" s="181">
        <v>330401</v>
      </c>
      <c r="F193" s="181"/>
      <c r="G193" s="181" t="s">
        <v>1263</v>
      </c>
      <c r="H193" s="205" t="s">
        <v>1083</v>
      </c>
      <c r="I193" s="188" t="s">
        <v>1084</v>
      </c>
      <c r="J193" s="187">
        <v>19</v>
      </c>
      <c r="R193" t="s">
        <v>1261</v>
      </c>
    </row>
    <row r="194" spans="1:18">
      <c r="A194" s="186" t="s">
        <v>1081</v>
      </c>
      <c r="B194" s="186"/>
      <c r="C194" s="186"/>
      <c r="D194" s="186"/>
      <c r="E194" s="181">
        <v>330402</v>
      </c>
      <c r="F194" s="181" t="s">
        <v>951</v>
      </c>
      <c r="G194" s="181" t="s">
        <v>1238</v>
      </c>
      <c r="H194" s="205" t="s">
        <v>1086</v>
      </c>
      <c r="I194" s="188" t="s">
        <v>1087</v>
      </c>
      <c r="J194" s="187">
        <v>9</v>
      </c>
      <c r="R194" t="s">
        <v>1261</v>
      </c>
    </row>
    <row r="195" spans="1:18">
      <c r="A195" s="186" t="s">
        <v>1081</v>
      </c>
      <c r="B195" s="186"/>
      <c r="C195" s="186"/>
      <c r="D195" s="186"/>
      <c r="E195" s="181">
        <v>330403</v>
      </c>
      <c r="F195" s="181" t="s">
        <v>951</v>
      </c>
      <c r="G195" s="181" t="s">
        <v>1238</v>
      </c>
      <c r="H195" s="205" t="s">
        <v>1089</v>
      </c>
      <c r="I195" s="188" t="s">
        <v>1090</v>
      </c>
      <c r="J195" s="187">
        <v>5</v>
      </c>
      <c r="R195" t="s">
        <v>1261</v>
      </c>
    </row>
    <row r="196" spans="1:18" ht="57.6">
      <c r="A196" s="186" t="s">
        <v>1091</v>
      </c>
      <c r="B196" s="186"/>
      <c r="C196" s="186"/>
      <c r="D196" s="186"/>
      <c r="E196" s="181">
        <v>330501</v>
      </c>
      <c r="F196" s="181"/>
      <c r="G196" s="181" t="s">
        <v>1264</v>
      </c>
      <c r="H196" s="205" t="s">
        <v>1093</v>
      </c>
      <c r="I196" s="188" t="s">
        <v>1094</v>
      </c>
      <c r="J196" s="187">
        <v>19</v>
      </c>
      <c r="R196" t="s">
        <v>1261</v>
      </c>
    </row>
    <row r="197" spans="1:18" ht="57.6">
      <c r="A197" s="186" t="s">
        <v>1091</v>
      </c>
      <c r="B197" s="186"/>
      <c r="C197" s="186"/>
      <c r="D197" s="186"/>
      <c r="E197" s="181">
        <v>330502</v>
      </c>
      <c r="F197" s="181" t="s">
        <v>951</v>
      </c>
      <c r="G197" s="181" t="s">
        <v>1238</v>
      </c>
      <c r="H197" s="205" t="s">
        <v>1096</v>
      </c>
      <c r="I197" s="188" t="s">
        <v>1097</v>
      </c>
      <c r="J197" s="187">
        <v>9</v>
      </c>
      <c r="R197" t="s">
        <v>1261</v>
      </c>
    </row>
    <row r="198" spans="1:18" ht="57.6">
      <c r="A198" s="186" t="s">
        <v>1091</v>
      </c>
      <c r="B198" s="186"/>
      <c r="C198" s="186"/>
      <c r="D198" s="186"/>
      <c r="E198" s="181">
        <v>330503</v>
      </c>
      <c r="F198" s="181" t="s">
        <v>951</v>
      </c>
      <c r="G198" s="181" t="s">
        <v>1238</v>
      </c>
      <c r="H198" s="205" t="s">
        <v>1099</v>
      </c>
      <c r="I198" s="188" t="s">
        <v>1100</v>
      </c>
      <c r="J198" s="187">
        <v>5</v>
      </c>
      <c r="R198" t="s">
        <v>1261</v>
      </c>
    </row>
    <row r="199" spans="1:18">
      <c r="A199" s="186" t="s">
        <v>1091</v>
      </c>
      <c r="B199" s="186"/>
      <c r="C199" s="186"/>
      <c r="D199" s="186"/>
      <c r="E199" s="181">
        <v>330601</v>
      </c>
      <c r="F199" s="181"/>
      <c r="G199" s="181" t="s">
        <v>1265</v>
      </c>
      <c r="H199" s="205" t="s">
        <v>1102</v>
      </c>
      <c r="I199" s="188" t="s">
        <v>1103</v>
      </c>
      <c r="J199" s="187">
        <v>19</v>
      </c>
      <c r="R199" t="s">
        <v>1261</v>
      </c>
    </row>
    <row r="200" spans="1:18">
      <c r="A200" s="186" t="s">
        <v>1091</v>
      </c>
      <c r="B200" s="186"/>
      <c r="C200" s="186"/>
      <c r="D200" s="186"/>
      <c r="E200" s="181">
        <v>330602</v>
      </c>
      <c r="F200" s="181" t="s">
        <v>951</v>
      </c>
      <c r="G200" s="181" t="s">
        <v>1238</v>
      </c>
      <c r="H200" s="205" t="s">
        <v>1105</v>
      </c>
      <c r="I200" s="188" t="s">
        <v>1106</v>
      </c>
      <c r="J200" s="187">
        <v>9</v>
      </c>
      <c r="R200" t="s">
        <v>1261</v>
      </c>
    </row>
    <row r="201" spans="1:18">
      <c r="A201" s="186" t="s">
        <v>1091</v>
      </c>
      <c r="B201" s="186"/>
      <c r="C201" s="186"/>
      <c r="D201" s="186"/>
      <c r="E201" s="181">
        <v>330603</v>
      </c>
      <c r="F201" s="181" t="s">
        <v>951</v>
      </c>
      <c r="G201" s="181" t="s">
        <v>1238</v>
      </c>
      <c r="H201" s="205" t="s">
        <v>1108</v>
      </c>
      <c r="I201" s="188" t="s">
        <v>1109</v>
      </c>
      <c r="J201" s="181">
        <v>5</v>
      </c>
      <c r="R201" t="s">
        <v>1261</v>
      </c>
    </row>
    <row r="202" spans="1:18">
      <c r="A202" s="186" t="s">
        <v>1110</v>
      </c>
      <c r="B202" s="186"/>
      <c r="C202" s="186"/>
      <c r="D202" s="186"/>
      <c r="E202" s="181">
        <v>330701</v>
      </c>
      <c r="F202" s="181"/>
      <c r="G202" s="181" t="s">
        <v>1266</v>
      </c>
      <c r="H202" s="205" t="s">
        <v>1112</v>
      </c>
      <c r="I202" s="188" t="s">
        <v>1113</v>
      </c>
      <c r="J202" s="181">
        <v>19</v>
      </c>
      <c r="R202" t="s">
        <v>1261</v>
      </c>
    </row>
    <row r="203" spans="1:18">
      <c r="A203" s="186" t="s">
        <v>1110</v>
      </c>
      <c r="B203" s="186"/>
      <c r="C203" s="186"/>
      <c r="D203" s="186"/>
      <c r="E203" s="181">
        <v>330702</v>
      </c>
      <c r="F203" s="181" t="s">
        <v>951</v>
      </c>
      <c r="G203" s="181" t="s">
        <v>1238</v>
      </c>
      <c r="H203" s="205" t="s">
        <v>1115</v>
      </c>
      <c r="I203" s="188" t="s">
        <v>1116</v>
      </c>
      <c r="J203" s="181">
        <v>9</v>
      </c>
      <c r="R203" t="s">
        <v>1261</v>
      </c>
    </row>
    <row r="204" spans="1:18">
      <c r="A204" s="186" t="s">
        <v>1110</v>
      </c>
      <c r="B204" s="186"/>
      <c r="C204" s="186"/>
      <c r="D204" s="186"/>
      <c r="E204" s="181">
        <v>330703</v>
      </c>
      <c r="F204" s="181" t="s">
        <v>951</v>
      </c>
      <c r="G204" s="181" t="s">
        <v>1238</v>
      </c>
      <c r="H204" s="205" t="s">
        <v>1118</v>
      </c>
      <c r="I204" s="188" t="s">
        <v>1119</v>
      </c>
      <c r="J204" s="181">
        <v>5</v>
      </c>
      <c r="R204" t="s">
        <v>1261</v>
      </c>
    </row>
    <row r="205" spans="1:18" ht="28.8">
      <c r="A205" s="186" t="s">
        <v>1120</v>
      </c>
      <c r="B205" s="186"/>
      <c r="C205" s="186"/>
      <c r="D205" s="186"/>
      <c r="E205" s="181">
        <v>330801</v>
      </c>
      <c r="F205" s="181"/>
      <c r="G205" s="181" t="s">
        <v>1267</v>
      </c>
      <c r="H205" s="205" t="s">
        <v>234</v>
      </c>
      <c r="I205" s="188" t="s">
        <v>1122</v>
      </c>
      <c r="J205" s="181">
        <v>19</v>
      </c>
      <c r="R205" t="s">
        <v>1261</v>
      </c>
    </row>
    <row r="206" spans="1:18" ht="28.8">
      <c r="A206" s="186" t="s">
        <v>1120</v>
      </c>
      <c r="B206" s="186"/>
      <c r="C206" s="186"/>
      <c r="D206" s="186"/>
      <c r="E206" s="181">
        <v>330802</v>
      </c>
      <c r="F206" s="181" t="s">
        <v>951</v>
      </c>
      <c r="G206" s="181" t="s">
        <v>1238</v>
      </c>
      <c r="H206" s="205" t="s">
        <v>1124</v>
      </c>
      <c r="I206" s="188" t="s">
        <v>1125</v>
      </c>
      <c r="J206" s="181">
        <v>9</v>
      </c>
      <c r="R206" t="s">
        <v>1261</v>
      </c>
    </row>
    <row r="207" spans="1:18" ht="28.8">
      <c r="A207" s="186" t="s">
        <v>1120</v>
      </c>
      <c r="B207" s="186"/>
      <c r="C207" s="186"/>
      <c r="D207" s="186"/>
      <c r="E207" s="181">
        <v>330803</v>
      </c>
      <c r="F207" s="181" t="s">
        <v>951</v>
      </c>
      <c r="G207" s="181" t="s">
        <v>1238</v>
      </c>
      <c r="H207" s="205" t="s">
        <v>1127</v>
      </c>
      <c r="I207" s="188" t="s">
        <v>1128</v>
      </c>
      <c r="J207" s="181">
        <v>5</v>
      </c>
      <c r="R207" t="s">
        <v>1261</v>
      </c>
    </row>
    <row r="208" spans="1:18" ht="28.8">
      <c r="A208" s="186" t="s">
        <v>1129</v>
      </c>
      <c r="B208" s="186"/>
      <c r="C208" s="186"/>
      <c r="D208" s="186"/>
      <c r="E208" s="181">
        <v>330905</v>
      </c>
      <c r="F208" s="181" t="s">
        <v>951</v>
      </c>
      <c r="G208" s="181" t="s">
        <v>1238</v>
      </c>
      <c r="H208" s="205" t="s">
        <v>1130</v>
      </c>
      <c r="I208" s="188" t="s">
        <v>1131</v>
      </c>
      <c r="J208" s="181">
        <v>24</v>
      </c>
      <c r="R208" t="s">
        <v>1261</v>
      </c>
    </row>
    <row r="209" spans="1:18" ht="28.8">
      <c r="A209" s="186" t="s">
        <v>1129</v>
      </c>
      <c r="B209" s="186"/>
      <c r="C209" s="186"/>
      <c r="D209" s="186"/>
      <c r="E209" s="181">
        <v>330904</v>
      </c>
      <c r="F209" s="181" t="s">
        <v>951</v>
      </c>
      <c r="G209" s="181" t="s">
        <v>1238</v>
      </c>
      <c r="H209" s="205" t="s">
        <v>1132</v>
      </c>
      <c r="I209" s="188" t="s">
        <v>1133</v>
      </c>
      <c r="J209" s="181">
        <v>20</v>
      </c>
      <c r="R209" t="s">
        <v>1261</v>
      </c>
    </row>
    <row r="210" spans="1:18" ht="28.8">
      <c r="A210" s="186" t="s">
        <v>1129</v>
      </c>
      <c r="B210" s="186"/>
      <c r="C210" s="186"/>
      <c r="D210" s="186"/>
      <c r="E210" s="181">
        <v>330901</v>
      </c>
      <c r="F210" s="181" t="s">
        <v>951</v>
      </c>
      <c r="G210" s="181" t="s">
        <v>1238</v>
      </c>
      <c r="H210" s="205" t="s">
        <v>1135</v>
      </c>
      <c r="I210" s="188" t="s">
        <v>1136</v>
      </c>
      <c r="J210" s="181">
        <v>19</v>
      </c>
      <c r="R210" t="s">
        <v>1261</v>
      </c>
    </row>
    <row r="211" spans="1:18" ht="28.8">
      <c r="A211" s="186" t="s">
        <v>1137</v>
      </c>
      <c r="B211" s="186"/>
      <c r="C211" s="186"/>
      <c r="D211" s="186"/>
      <c r="E211" s="181">
        <v>330902</v>
      </c>
      <c r="F211" s="181" t="s">
        <v>951</v>
      </c>
      <c r="G211" s="181" t="s">
        <v>1238</v>
      </c>
      <c r="H211" s="205" t="s">
        <v>236</v>
      </c>
      <c r="I211" s="188" t="s">
        <v>1139</v>
      </c>
      <c r="J211" s="181">
        <v>9</v>
      </c>
      <c r="R211" t="s">
        <v>1261</v>
      </c>
    </row>
    <row r="212" spans="1:18" ht="28.8">
      <c r="A212" s="186" t="s">
        <v>1140</v>
      </c>
      <c r="B212" s="186"/>
      <c r="C212" s="186"/>
      <c r="D212" s="186"/>
      <c r="E212" s="181">
        <v>330903</v>
      </c>
      <c r="F212" s="181" t="s">
        <v>951</v>
      </c>
      <c r="G212" s="181" t="s">
        <v>1238</v>
      </c>
      <c r="H212" s="205" t="s">
        <v>1142</v>
      </c>
      <c r="I212" s="188" t="s">
        <v>1143</v>
      </c>
      <c r="J212" s="181">
        <v>5</v>
      </c>
      <c r="R212" t="s">
        <v>1261</v>
      </c>
    </row>
    <row r="213" spans="1:18" ht="28.8">
      <c r="A213" s="186">
        <v>24</v>
      </c>
      <c r="B213" s="186"/>
      <c r="C213" s="186"/>
      <c r="D213" s="186"/>
      <c r="E213" s="181">
        <v>331101</v>
      </c>
      <c r="F213" s="181"/>
      <c r="G213" s="181" t="s">
        <v>1268</v>
      </c>
      <c r="H213" s="205" t="s">
        <v>1145</v>
      </c>
      <c r="I213" s="188" t="s">
        <v>1146</v>
      </c>
      <c r="J213" s="181">
        <v>19</v>
      </c>
      <c r="R213" t="s">
        <v>1261</v>
      </c>
    </row>
    <row r="214" spans="1:18" ht="28.8">
      <c r="A214" s="186">
        <v>25</v>
      </c>
      <c r="B214" s="186"/>
      <c r="C214" s="186"/>
      <c r="D214" s="186"/>
      <c r="E214" s="181">
        <v>331102</v>
      </c>
      <c r="F214" s="181" t="s">
        <v>951</v>
      </c>
      <c r="G214" s="181" t="s">
        <v>1238</v>
      </c>
      <c r="H214" s="205" t="s">
        <v>1148</v>
      </c>
      <c r="I214" s="188" t="s">
        <v>1149</v>
      </c>
      <c r="J214" s="181">
        <v>9</v>
      </c>
      <c r="R214" t="s">
        <v>1261</v>
      </c>
    </row>
    <row r="215" spans="1:18" ht="28.8">
      <c r="A215" s="186">
        <v>26</v>
      </c>
      <c r="B215" s="186"/>
      <c r="C215" s="186"/>
      <c r="D215" s="186"/>
      <c r="E215" s="181">
        <v>331103</v>
      </c>
      <c r="F215" s="181" t="s">
        <v>951</v>
      </c>
      <c r="G215" s="181" t="s">
        <v>1238</v>
      </c>
      <c r="H215" s="205" t="s">
        <v>1151</v>
      </c>
      <c r="I215" s="188" t="s">
        <v>1152</v>
      </c>
      <c r="J215" s="181">
        <v>5</v>
      </c>
      <c r="R215" t="s">
        <v>1261</v>
      </c>
    </row>
    <row r="216" spans="1:18">
      <c r="A216" s="186">
        <v>24</v>
      </c>
      <c r="B216" s="186"/>
      <c r="C216" s="186"/>
      <c r="D216" s="186"/>
      <c r="E216" s="181">
        <v>331201</v>
      </c>
      <c r="F216" s="181"/>
      <c r="G216" s="181" t="s">
        <v>1269</v>
      </c>
      <c r="H216" s="205" t="s">
        <v>1154</v>
      </c>
      <c r="I216" s="188" t="s">
        <v>1155</v>
      </c>
      <c r="J216" s="181">
        <v>19</v>
      </c>
      <c r="R216" t="s">
        <v>1261</v>
      </c>
    </row>
    <row r="217" spans="1:18">
      <c r="A217" s="186">
        <v>25</v>
      </c>
      <c r="B217" s="186"/>
      <c r="C217" s="186"/>
      <c r="D217" s="186"/>
      <c r="E217" s="181">
        <v>331202</v>
      </c>
      <c r="F217" s="181" t="s">
        <v>951</v>
      </c>
      <c r="G217" s="181" t="s">
        <v>1238</v>
      </c>
      <c r="H217" s="205" t="s">
        <v>1157</v>
      </c>
      <c r="I217" s="188" t="s">
        <v>1158</v>
      </c>
      <c r="J217" s="181">
        <v>9</v>
      </c>
      <c r="R217" t="s">
        <v>1261</v>
      </c>
    </row>
    <row r="218" spans="1:18">
      <c r="A218" s="186">
        <v>26</v>
      </c>
      <c r="B218" s="186"/>
      <c r="C218" s="186"/>
      <c r="D218" s="186"/>
      <c r="E218" s="181">
        <v>331203</v>
      </c>
      <c r="F218" s="181" t="s">
        <v>951</v>
      </c>
      <c r="G218" s="181" t="s">
        <v>1238</v>
      </c>
      <c r="H218" s="205" t="s">
        <v>1160</v>
      </c>
      <c r="I218" s="188" t="s">
        <v>1161</v>
      </c>
      <c r="J218" s="181">
        <v>5</v>
      </c>
      <c r="R218" t="s">
        <v>1261</v>
      </c>
    </row>
    <row r="219" spans="1:18">
      <c r="A219" s="186" t="s">
        <v>1162</v>
      </c>
      <c r="B219" s="189"/>
      <c r="C219" s="189"/>
      <c r="D219" s="189"/>
      <c r="E219" s="181">
        <v>337303</v>
      </c>
      <c r="F219" s="190"/>
      <c r="G219" s="181" t="s">
        <v>1270</v>
      </c>
      <c r="H219" s="205" t="s">
        <v>1164</v>
      </c>
      <c r="I219" s="188" t="s">
        <v>1165</v>
      </c>
      <c r="J219" s="181">
        <v>19</v>
      </c>
      <c r="R219" t="s">
        <v>1261</v>
      </c>
    </row>
    <row r="220" spans="1:18">
      <c r="A220" s="186" t="s">
        <v>1166</v>
      </c>
      <c r="B220" s="189"/>
      <c r="C220" s="189"/>
      <c r="D220" s="189"/>
      <c r="E220" s="181">
        <v>337304</v>
      </c>
      <c r="F220" s="190"/>
      <c r="G220" s="181" t="s">
        <v>1270</v>
      </c>
      <c r="H220" s="205" t="s">
        <v>1167</v>
      </c>
      <c r="I220" s="188" t="s">
        <v>1168</v>
      </c>
      <c r="J220" s="181">
        <v>9</v>
      </c>
      <c r="R220" t="s">
        <v>1261</v>
      </c>
    </row>
    <row r="221" spans="1:18">
      <c r="A221" s="186" t="s">
        <v>1169</v>
      </c>
      <c r="B221" s="189"/>
      <c r="C221" s="189"/>
      <c r="D221" s="189"/>
      <c r="E221" s="181">
        <v>337305</v>
      </c>
      <c r="F221" s="190"/>
      <c r="G221" s="181" t="s">
        <v>1270</v>
      </c>
      <c r="H221" s="205" t="s">
        <v>1170</v>
      </c>
      <c r="I221" s="188" t="s">
        <v>1171</v>
      </c>
      <c r="J221" s="181">
        <v>5</v>
      </c>
      <c r="R221" t="s">
        <v>1261</v>
      </c>
    </row>
    <row r="222" spans="1:18" ht="28.8">
      <c r="A222" s="186">
        <v>28</v>
      </c>
      <c r="B222" s="186"/>
      <c r="C222" s="186"/>
      <c r="D222" s="186"/>
      <c r="E222" s="181">
        <v>338301</v>
      </c>
      <c r="F222" s="181" t="s">
        <v>951</v>
      </c>
      <c r="G222" s="181" t="s">
        <v>1238</v>
      </c>
      <c r="H222" s="205" t="s">
        <v>1173</v>
      </c>
      <c r="I222" s="188" t="s">
        <v>1174</v>
      </c>
      <c r="J222" s="181">
        <v>8</v>
      </c>
      <c r="R222" t="s">
        <v>1261</v>
      </c>
    </row>
    <row r="223" spans="1:18" ht="28.8">
      <c r="A223" s="186">
        <v>30</v>
      </c>
      <c r="B223" s="186"/>
      <c r="C223" s="186"/>
      <c r="D223" s="186"/>
      <c r="E223" s="181">
        <v>338302</v>
      </c>
      <c r="F223" s="181" t="s">
        <v>951</v>
      </c>
      <c r="G223" s="181" t="s">
        <v>1238</v>
      </c>
      <c r="H223" s="205" t="s">
        <v>244</v>
      </c>
      <c r="I223" s="188" t="s">
        <v>1179</v>
      </c>
      <c r="J223" s="181">
        <v>0</v>
      </c>
      <c r="R223" t="s">
        <v>1261</v>
      </c>
    </row>
    <row r="224" spans="1:18">
      <c r="A224" s="186">
        <v>30.1</v>
      </c>
      <c r="B224" s="186"/>
      <c r="C224" s="186"/>
      <c r="D224" s="186"/>
      <c r="E224" s="181">
        <v>338303</v>
      </c>
      <c r="F224" s="181" t="s">
        <v>951</v>
      </c>
      <c r="G224" s="181" t="s">
        <v>1238</v>
      </c>
      <c r="H224" s="205" t="s">
        <v>1181</v>
      </c>
      <c r="I224" s="188" t="s">
        <v>1182</v>
      </c>
      <c r="J224" s="181">
        <v>0</v>
      </c>
      <c r="R224" t="s">
        <v>1261</v>
      </c>
    </row>
    <row r="225" spans="1:18" ht="28.8">
      <c r="A225" s="186">
        <v>33</v>
      </c>
      <c r="B225" s="186"/>
      <c r="C225" s="186"/>
      <c r="D225" s="186"/>
      <c r="E225" s="181">
        <v>338304</v>
      </c>
      <c r="F225" s="181" t="s">
        <v>951</v>
      </c>
      <c r="G225" s="181" t="s">
        <v>1238</v>
      </c>
      <c r="H225" s="205" t="s">
        <v>1184</v>
      </c>
      <c r="I225" s="188" t="s">
        <v>1185</v>
      </c>
      <c r="J225" s="181">
        <v>19</v>
      </c>
      <c r="R225" t="s">
        <v>1261</v>
      </c>
    </row>
    <row r="226" spans="1:18" ht="28.8">
      <c r="A226" s="186" t="s">
        <v>1252</v>
      </c>
      <c r="B226" s="186"/>
      <c r="C226" s="186"/>
      <c r="D226" s="186"/>
      <c r="E226" s="181">
        <v>338305</v>
      </c>
      <c r="F226" s="181" t="s">
        <v>951</v>
      </c>
      <c r="G226" s="181" t="s">
        <v>1238</v>
      </c>
      <c r="H226" s="205" t="s">
        <v>1184</v>
      </c>
      <c r="I226" s="188" t="s">
        <v>1185</v>
      </c>
      <c r="J226" s="181">
        <v>9</v>
      </c>
      <c r="R226" t="s">
        <v>1261</v>
      </c>
    </row>
    <row r="227" spans="1:18" ht="28.8">
      <c r="A227" s="186" t="s">
        <v>1252</v>
      </c>
      <c r="B227" s="186"/>
      <c r="C227" s="186"/>
      <c r="D227" s="186"/>
      <c r="E227" s="181">
        <v>338306</v>
      </c>
      <c r="F227" s="181" t="s">
        <v>951</v>
      </c>
      <c r="G227" s="181" t="s">
        <v>1238</v>
      </c>
      <c r="H227" s="205" t="s">
        <v>1184</v>
      </c>
      <c r="I227" s="188" t="s">
        <v>1185</v>
      </c>
      <c r="J227" s="181">
        <v>5</v>
      </c>
      <c r="R227" t="s">
        <v>1261</v>
      </c>
    </row>
    <row r="228" spans="1:18">
      <c r="A228" s="186" t="s">
        <v>1186</v>
      </c>
      <c r="B228" s="186"/>
      <c r="C228" s="186"/>
      <c r="D228" s="186"/>
      <c r="E228" s="181">
        <v>339105</v>
      </c>
      <c r="F228" s="181"/>
      <c r="G228" s="181" t="s">
        <v>1271</v>
      </c>
      <c r="H228" s="205" t="s">
        <v>1188</v>
      </c>
      <c r="I228" s="188" t="s">
        <v>1189</v>
      </c>
      <c r="J228" s="181">
        <v>24</v>
      </c>
      <c r="R228" t="s">
        <v>1261</v>
      </c>
    </row>
    <row r="229" spans="1:18">
      <c r="A229" s="186" t="s">
        <v>1186</v>
      </c>
      <c r="B229" s="186"/>
      <c r="C229" s="186"/>
      <c r="D229" s="186"/>
      <c r="E229" s="181">
        <v>339104</v>
      </c>
      <c r="F229" s="181"/>
      <c r="G229" s="181" t="s">
        <v>1272</v>
      </c>
      <c r="H229" s="205" t="s">
        <v>1191</v>
      </c>
      <c r="I229" s="188" t="s">
        <v>1192</v>
      </c>
      <c r="J229" s="181">
        <v>20</v>
      </c>
      <c r="R229" t="s">
        <v>1261</v>
      </c>
    </row>
    <row r="230" spans="1:18">
      <c r="A230" s="186">
        <v>34</v>
      </c>
      <c r="B230" s="186"/>
      <c r="C230" s="186"/>
      <c r="D230" s="186"/>
      <c r="E230" s="181">
        <v>339101</v>
      </c>
      <c r="F230" s="181"/>
      <c r="G230" s="181" t="s">
        <v>1273</v>
      </c>
      <c r="H230" s="205" t="s">
        <v>1194</v>
      </c>
      <c r="I230" s="188" t="s">
        <v>1195</v>
      </c>
      <c r="J230" s="181">
        <v>19</v>
      </c>
      <c r="R230" t="s">
        <v>1261</v>
      </c>
    </row>
    <row r="231" spans="1:18">
      <c r="A231" s="186">
        <v>34</v>
      </c>
      <c r="B231" s="186"/>
      <c r="C231" s="186"/>
      <c r="D231" s="186"/>
      <c r="E231" s="181">
        <v>339102</v>
      </c>
      <c r="F231" s="181" t="s">
        <v>951</v>
      </c>
      <c r="G231" s="181" t="s">
        <v>1238</v>
      </c>
      <c r="H231" s="205" t="s">
        <v>1197</v>
      </c>
      <c r="I231" s="188" t="s">
        <v>1198</v>
      </c>
      <c r="J231" s="181">
        <v>9</v>
      </c>
      <c r="R231" t="s">
        <v>1261</v>
      </c>
    </row>
    <row r="232" spans="1:18">
      <c r="A232" s="186">
        <v>34</v>
      </c>
      <c r="B232" s="186"/>
      <c r="C232" s="186"/>
      <c r="D232" s="186"/>
      <c r="E232" s="181">
        <v>339103</v>
      </c>
      <c r="F232" s="181" t="s">
        <v>951</v>
      </c>
      <c r="G232" s="181" t="s">
        <v>1238</v>
      </c>
      <c r="H232" s="205" t="s">
        <v>1200</v>
      </c>
      <c r="I232" s="188" t="s">
        <v>1201</v>
      </c>
      <c r="J232" s="181">
        <v>5</v>
      </c>
      <c r="R232" t="s">
        <v>1261</v>
      </c>
    </row>
    <row r="233" spans="1:18">
      <c r="A233" s="186">
        <v>35</v>
      </c>
      <c r="B233" s="186"/>
      <c r="C233" s="186"/>
      <c r="D233" s="186"/>
      <c r="E233" s="181">
        <v>337301</v>
      </c>
      <c r="F233" s="181" t="s">
        <v>951</v>
      </c>
      <c r="G233" s="181" t="s">
        <v>1238</v>
      </c>
      <c r="H233" s="205" t="s">
        <v>1203</v>
      </c>
      <c r="I233" s="188" t="s">
        <v>1204</v>
      </c>
      <c r="J233" s="181">
        <v>24</v>
      </c>
      <c r="R233" t="s">
        <v>1261</v>
      </c>
    </row>
    <row r="234" spans="1:18">
      <c r="A234" s="186">
        <v>35</v>
      </c>
      <c r="B234" s="186"/>
      <c r="C234" s="186"/>
      <c r="D234" s="186"/>
      <c r="E234" s="181">
        <v>337314</v>
      </c>
      <c r="F234" s="181" t="s">
        <v>951</v>
      </c>
      <c r="G234" s="181" t="s">
        <v>1238</v>
      </c>
      <c r="H234" s="205" t="s">
        <v>1203</v>
      </c>
      <c r="I234" s="188" t="s">
        <v>1204</v>
      </c>
      <c r="J234" s="181">
        <v>20</v>
      </c>
      <c r="R234" t="s">
        <v>1261</v>
      </c>
    </row>
    <row r="235" spans="1:18">
      <c r="A235" s="186">
        <v>35</v>
      </c>
      <c r="B235" s="186"/>
      <c r="C235" s="186"/>
      <c r="D235" s="186"/>
      <c r="E235" s="181">
        <v>337311</v>
      </c>
      <c r="F235" s="181" t="s">
        <v>951</v>
      </c>
      <c r="G235" s="181" t="s">
        <v>1238</v>
      </c>
      <c r="H235" s="205" t="s">
        <v>1203</v>
      </c>
      <c r="I235" s="188" t="s">
        <v>1204</v>
      </c>
      <c r="J235" s="181">
        <v>19</v>
      </c>
      <c r="R235" t="s">
        <v>1261</v>
      </c>
    </row>
    <row r="236" spans="1:18">
      <c r="A236" s="186">
        <v>35</v>
      </c>
      <c r="B236" s="186"/>
      <c r="C236" s="186"/>
      <c r="D236" s="186"/>
      <c r="E236" s="181">
        <v>337312</v>
      </c>
      <c r="F236" s="181" t="s">
        <v>951</v>
      </c>
      <c r="G236" s="181" t="s">
        <v>1238</v>
      </c>
      <c r="H236" s="205" t="s">
        <v>1203</v>
      </c>
      <c r="I236" s="188" t="s">
        <v>1204</v>
      </c>
      <c r="J236" s="181">
        <v>9</v>
      </c>
      <c r="R236" t="s">
        <v>1261</v>
      </c>
    </row>
    <row r="237" spans="1:18">
      <c r="A237" s="186">
        <v>35</v>
      </c>
      <c r="B237" s="186"/>
      <c r="C237" s="186"/>
      <c r="D237" s="186"/>
      <c r="E237" s="181">
        <v>337313</v>
      </c>
      <c r="F237" s="181" t="s">
        <v>951</v>
      </c>
      <c r="G237" s="181" t="s">
        <v>1238</v>
      </c>
      <c r="H237" s="205" t="s">
        <v>1203</v>
      </c>
      <c r="I237" s="188" t="s">
        <v>1204</v>
      </c>
      <c r="J237" s="181">
        <v>5</v>
      </c>
      <c r="R237" t="s">
        <v>1261</v>
      </c>
    </row>
    <row r="238" spans="1:18">
      <c r="A238" s="186">
        <v>35</v>
      </c>
      <c r="B238" s="186"/>
      <c r="C238" s="186"/>
      <c r="D238" s="186"/>
      <c r="E238" s="181">
        <v>337302</v>
      </c>
      <c r="F238" s="181" t="s">
        <v>951</v>
      </c>
      <c r="G238" s="181" t="s">
        <v>1238</v>
      </c>
      <c r="H238" s="205" t="s">
        <v>1207</v>
      </c>
      <c r="I238" s="188" t="s">
        <v>1208</v>
      </c>
      <c r="J238" s="181">
        <v>24</v>
      </c>
      <c r="R238" t="s">
        <v>1261</v>
      </c>
    </row>
    <row r="239" spans="1:18">
      <c r="A239" s="186">
        <v>35</v>
      </c>
      <c r="B239" s="186"/>
      <c r="C239" s="186"/>
      <c r="D239" s="186"/>
      <c r="E239" s="181">
        <v>337324</v>
      </c>
      <c r="F239" s="181" t="s">
        <v>951</v>
      </c>
      <c r="G239" s="181" t="s">
        <v>1238</v>
      </c>
      <c r="H239" s="205" t="s">
        <v>1207</v>
      </c>
      <c r="I239" s="188" t="s">
        <v>1208</v>
      </c>
      <c r="J239" s="181">
        <v>20</v>
      </c>
      <c r="R239" t="s">
        <v>1261</v>
      </c>
    </row>
    <row r="240" spans="1:18">
      <c r="A240" s="186">
        <v>35</v>
      </c>
      <c r="B240" s="186"/>
      <c r="C240" s="186"/>
      <c r="D240" s="186"/>
      <c r="E240" s="181">
        <v>337321</v>
      </c>
      <c r="F240" s="181" t="s">
        <v>951</v>
      </c>
      <c r="G240" s="181" t="s">
        <v>1238</v>
      </c>
      <c r="H240" s="205" t="s">
        <v>1207</v>
      </c>
      <c r="I240" s="188" t="s">
        <v>1208</v>
      </c>
      <c r="J240" s="181">
        <v>19</v>
      </c>
      <c r="R240" t="s">
        <v>1261</v>
      </c>
    </row>
    <row r="241" spans="1:18">
      <c r="A241" s="186">
        <v>35</v>
      </c>
      <c r="B241" s="186"/>
      <c r="C241" s="186"/>
      <c r="D241" s="186"/>
      <c r="E241" s="181">
        <v>337322</v>
      </c>
      <c r="F241" s="181" t="s">
        <v>951</v>
      </c>
      <c r="G241" s="181" t="s">
        <v>1238</v>
      </c>
      <c r="H241" s="205" t="s">
        <v>1207</v>
      </c>
      <c r="I241" s="188" t="s">
        <v>1208</v>
      </c>
      <c r="J241" s="181">
        <v>9</v>
      </c>
      <c r="R241" t="s">
        <v>1261</v>
      </c>
    </row>
    <row r="242" spans="1:18">
      <c r="A242" s="186">
        <v>35</v>
      </c>
      <c r="B242" s="186"/>
      <c r="C242" s="186"/>
      <c r="D242" s="186"/>
      <c r="E242" s="181">
        <v>337323</v>
      </c>
      <c r="F242" s="181" t="s">
        <v>951</v>
      </c>
      <c r="G242" s="181" t="s">
        <v>1238</v>
      </c>
      <c r="H242" s="205" t="s">
        <v>1207</v>
      </c>
      <c r="I242" s="188" t="s">
        <v>1208</v>
      </c>
      <c r="J242" s="181">
        <v>5</v>
      </c>
      <c r="R242" t="s">
        <v>1261</v>
      </c>
    </row>
    <row r="243" spans="1:18">
      <c r="A243" s="189"/>
      <c r="B243" s="189"/>
      <c r="C243" s="189"/>
      <c r="D243" s="189"/>
      <c r="E243" s="181">
        <v>331301</v>
      </c>
      <c r="F243" s="181"/>
      <c r="G243" s="181" t="s">
        <v>1274</v>
      </c>
      <c r="H243" s="205" t="s">
        <v>242</v>
      </c>
      <c r="I243" s="188" t="s">
        <v>1210</v>
      </c>
      <c r="J243" s="181">
        <v>19</v>
      </c>
      <c r="R243" t="s">
        <v>1261</v>
      </c>
    </row>
    <row r="244" spans="1:18">
      <c r="A244" s="189"/>
      <c r="B244" s="189"/>
      <c r="C244" s="189"/>
      <c r="D244" s="189"/>
      <c r="E244" s="181">
        <v>331302</v>
      </c>
      <c r="F244" s="181" t="s">
        <v>951</v>
      </c>
      <c r="G244" s="181" t="s">
        <v>1238</v>
      </c>
      <c r="H244" s="205" t="s">
        <v>1212</v>
      </c>
      <c r="I244" s="188" t="s">
        <v>1213</v>
      </c>
      <c r="J244" s="181">
        <v>9</v>
      </c>
      <c r="R244" t="s">
        <v>1261</v>
      </c>
    </row>
    <row r="245" spans="1:18">
      <c r="A245" s="189"/>
      <c r="B245" s="189"/>
      <c r="C245" s="189"/>
      <c r="D245" s="189"/>
      <c r="E245" s="181">
        <v>331303</v>
      </c>
      <c r="F245" s="181" t="s">
        <v>951</v>
      </c>
      <c r="G245" s="181" t="s">
        <v>1238</v>
      </c>
      <c r="H245" s="205" t="s">
        <v>1215</v>
      </c>
      <c r="I245" s="188" t="s">
        <v>1216</v>
      </c>
      <c r="J245" s="181">
        <v>5</v>
      </c>
      <c r="R245" t="s">
        <v>1261</v>
      </c>
    </row>
    <row r="246" spans="1:18" ht="28.8">
      <c r="A246" s="189"/>
      <c r="B246" s="189"/>
      <c r="C246" s="189"/>
      <c r="D246" s="189"/>
      <c r="E246" s="181">
        <v>331304</v>
      </c>
      <c r="F246" s="181" t="s">
        <v>951</v>
      </c>
      <c r="G246" s="181" t="s">
        <v>1238</v>
      </c>
      <c r="H246" s="205" t="s">
        <v>1218</v>
      </c>
      <c r="I246" s="188" t="s">
        <v>1219</v>
      </c>
      <c r="J246" s="181">
        <v>0</v>
      </c>
      <c r="R246" t="s">
        <v>1261</v>
      </c>
    </row>
    <row r="247" spans="1:18" ht="28.8">
      <c r="A247" s="186"/>
      <c r="B247" s="186">
        <v>1</v>
      </c>
      <c r="C247" s="186"/>
      <c r="D247" s="186"/>
      <c r="E247" s="181">
        <v>336301</v>
      </c>
      <c r="F247" s="181" t="s">
        <v>951</v>
      </c>
      <c r="G247" s="181" t="s">
        <v>1238</v>
      </c>
      <c r="H247" s="205" t="s">
        <v>1221</v>
      </c>
      <c r="I247" s="188" t="s">
        <v>1222</v>
      </c>
      <c r="J247" s="181">
        <v>19</v>
      </c>
      <c r="R247" t="s">
        <v>1261</v>
      </c>
    </row>
    <row r="248" spans="1:18" ht="28.8">
      <c r="A248" s="186"/>
      <c r="B248" s="186">
        <v>1</v>
      </c>
      <c r="C248" s="186"/>
      <c r="D248" s="186"/>
      <c r="E248" s="181">
        <v>336311</v>
      </c>
      <c r="F248" s="181" t="s">
        <v>951</v>
      </c>
      <c r="G248" s="181" t="s">
        <v>1238</v>
      </c>
      <c r="H248" s="205" t="s">
        <v>1221</v>
      </c>
      <c r="I248" s="188" t="s">
        <v>1222</v>
      </c>
      <c r="J248" s="181">
        <v>9</v>
      </c>
      <c r="R248" t="s">
        <v>1261</v>
      </c>
    </row>
    <row r="249" spans="1:18" ht="28.8">
      <c r="A249" s="186"/>
      <c r="B249" s="186">
        <v>1</v>
      </c>
      <c r="C249" s="186"/>
      <c r="D249" s="186"/>
      <c r="E249" s="181">
        <v>336312</v>
      </c>
      <c r="F249" s="181" t="s">
        <v>951</v>
      </c>
      <c r="G249" s="181" t="s">
        <v>1238</v>
      </c>
      <c r="H249" s="205" t="s">
        <v>1221</v>
      </c>
      <c r="I249" s="188" t="s">
        <v>1222</v>
      </c>
      <c r="J249" s="181">
        <v>5</v>
      </c>
      <c r="R249" t="s">
        <v>1261</v>
      </c>
    </row>
    <row r="250" spans="1:18">
      <c r="A250" s="186"/>
      <c r="B250" s="186">
        <v>2</v>
      </c>
      <c r="C250" s="186"/>
      <c r="D250" s="186"/>
      <c r="E250" s="181">
        <v>336302</v>
      </c>
      <c r="F250" s="181" t="s">
        <v>951</v>
      </c>
      <c r="G250" s="181" t="s">
        <v>1238</v>
      </c>
      <c r="H250" s="205" t="s">
        <v>1224</v>
      </c>
      <c r="I250" s="188" t="s">
        <v>1225</v>
      </c>
      <c r="J250" s="181">
        <v>19</v>
      </c>
      <c r="R250" t="s">
        <v>1261</v>
      </c>
    </row>
    <row r="251" spans="1:18">
      <c r="A251" s="186"/>
      <c r="B251" s="186">
        <v>3</v>
      </c>
      <c r="C251" s="186"/>
      <c r="D251" s="186"/>
      <c r="E251" s="181">
        <v>336303</v>
      </c>
      <c r="F251" s="181" t="s">
        <v>951</v>
      </c>
      <c r="G251" s="181" t="s">
        <v>1238</v>
      </c>
      <c r="H251" s="205" t="s">
        <v>1227</v>
      </c>
      <c r="I251" s="188" t="s">
        <v>1228</v>
      </c>
      <c r="J251" s="181">
        <v>19</v>
      </c>
      <c r="R251" t="s">
        <v>1261</v>
      </c>
    </row>
    <row r="252" spans="1:18" ht="72">
      <c r="A252" s="186"/>
      <c r="B252" s="186">
        <v>4</v>
      </c>
      <c r="C252" s="186"/>
      <c r="D252" s="186"/>
      <c r="E252" s="181">
        <v>336304</v>
      </c>
      <c r="F252" s="181"/>
      <c r="G252" s="181" t="s">
        <v>1238</v>
      </c>
      <c r="H252" s="205" t="s">
        <v>1230</v>
      </c>
      <c r="I252" s="188" t="s">
        <v>1231</v>
      </c>
      <c r="J252" s="181">
        <v>19</v>
      </c>
      <c r="R252" t="s">
        <v>1261</v>
      </c>
    </row>
    <row r="253" spans="1:18" ht="72">
      <c r="A253" s="186"/>
      <c r="B253" s="186">
        <v>4</v>
      </c>
      <c r="C253" s="186"/>
      <c r="D253" s="186"/>
      <c r="E253" s="181">
        <v>336309</v>
      </c>
      <c r="F253" s="181"/>
      <c r="G253" s="181" t="s">
        <v>1238</v>
      </c>
      <c r="H253" s="205" t="s">
        <v>1230</v>
      </c>
      <c r="I253" s="188" t="s">
        <v>1231</v>
      </c>
      <c r="J253" s="181">
        <v>9</v>
      </c>
      <c r="R253" t="s">
        <v>1261</v>
      </c>
    </row>
    <row r="254" spans="1:18" ht="72">
      <c r="A254" s="186"/>
      <c r="B254" s="186">
        <v>4</v>
      </c>
      <c r="C254" s="186"/>
      <c r="D254" s="186"/>
      <c r="E254" s="181">
        <v>336310</v>
      </c>
      <c r="F254" s="181"/>
      <c r="G254" s="181" t="s">
        <v>1238</v>
      </c>
      <c r="H254" s="205" t="s">
        <v>1230</v>
      </c>
      <c r="I254" s="188" t="s">
        <v>1231</v>
      </c>
      <c r="J254" s="181">
        <v>5</v>
      </c>
      <c r="R254" t="s">
        <v>1261</v>
      </c>
    </row>
    <row r="255" spans="1:18" ht="28.8">
      <c r="A255" s="186"/>
      <c r="B255" s="186" t="s">
        <v>1232</v>
      </c>
      <c r="C255" s="186"/>
      <c r="D255" s="186"/>
      <c r="E255" s="181">
        <v>336306</v>
      </c>
      <c r="F255" s="181"/>
      <c r="G255" s="181" t="s">
        <v>1238</v>
      </c>
      <c r="H255" s="205" t="s">
        <v>1234</v>
      </c>
      <c r="I255" s="188" t="s">
        <v>1235</v>
      </c>
      <c r="J255" s="181">
        <v>19</v>
      </c>
      <c r="R255" t="s">
        <v>1261</v>
      </c>
    </row>
    <row r="256" spans="1:18" ht="28.8">
      <c r="A256" s="186"/>
      <c r="B256" s="186" t="s">
        <v>1232</v>
      </c>
      <c r="C256" s="186"/>
      <c r="D256" s="186"/>
      <c r="E256" s="181">
        <v>336307</v>
      </c>
      <c r="F256" s="181"/>
      <c r="G256" s="181" t="s">
        <v>1238</v>
      </c>
      <c r="H256" s="205" t="s">
        <v>1234</v>
      </c>
      <c r="I256" s="188" t="s">
        <v>1235</v>
      </c>
      <c r="J256" s="181">
        <v>9</v>
      </c>
      <c r="R256" t="s">
        <v>1261</v>
      </c>
    </row>
    <row r="257" spans="1:18" ht="28.8">
      <c r="A257" s="186"/>
      <c r="B257" s="186" t="s">
        <v>1232</v>
      </c>
      <c r="C257" s="186"/>
      <c r="D257" s="186"/>
      <c r="E257" s="181">
        <v>336308</v>
      </c>
      <c r="F257" s="181"/>
      <c r="G257" s="181" t="s">
        <v>1238</v>
      </c>
      <c r="H257" s="205" t="s">
        <v>1234</v>
      </c>
      <c r="I257" s="188" t="s">
        <v>1235</v>
      </c>
      <c r="J257" s="181">
        <v>5</v>
      </c>
      <c r="R257" t="s">
        <v>1261</v>
      </c>
    </row>
    <row r="258" spans="1:18" ht="72">
      <c r="A258" s="186" t="s">
        <v>1063</v>
      </c>
      <c r="B258" s="186"/>
      <c r="C258" s="186"/>
      <c r="D258" s="186"/>
      <c r="E258" s="181">
        <v>340301</v>
      </c>
      <c r="F258" s="181"/>
      <c r="G258" s="181" t="s">
        <v>1275</v>
      </c>
      <c r="H258" s="205" t="s">
        <v>1065</v>
      </c>
      <c r="I258" s="188" t="s">
        <v>1066</v>
      </c>
      <c r="J258" s="187">
        <v>19</v>
      </c>
      <c r="R258" t="s">
        <v>1276</v>
      </c>
    </row>
    <row r="259" spans="1:18" ht="72">
      <c r="A259" s="186" t="s">
        <v>1063</v>
      </c>
      <c r="B259" s="186"/>
      <c r="C259" s="186"/>
      <c r="D259" s="186"/>
      <c r="E259" s="181">
        <v>340302</v>
      </c>
      <c r="F259" s="181" t="s">
        <v>951</v>
      </c>
      <c r="G259" s="181" t="s">
        <v>1238</v>
      </c>
      <c r="H259" s="205" t="s">
        <v>1069</v>
      </c>
      <c r="I259" s="188" t="s">
        <v>1066</v>
      </c>
      <c r="J259" s="187">
        <v>9</v>
      </c>
      <c r="R259" t="s">
        <v>1276</v>
      </c>
    </row>
    <row r="260" spans="1:18" ht="72">
      <c r="A260" s="186" t="s">
        <v>1063</v>
      </c>
      <c r="B260" s="186"/>
      <c r="C260" s="186"/>
      <c r="D260" s="186"/>
      <c r="E260" s="181">
        <v>340303</v>
      </c>
      <c r="F260" s="181" t="s">
        <v>951</v>
      </c>
      <c r="G260" s="181" t="s">
        <v>1238</v>
      </c>
      <c r="H260" s="205" t="s">
        <v>1071</v>
      </c>
      <c r="I260" s="188" t="s">
        <v>1066</v>
      </c>
      <c r="J260" s="187">
        <v>5</v>
      </c>
      <c r="R260" t="s">
        <v>1276</v>
      </c>
    </row>
    <row r="261" spans="1:18" ht="43.2">
      <c r="A261" s="186" t="s">
        <v>1072</v>
      </c>
      <c r="B261" s="186"/>
      <c r="C261" s="186"/>
      <c r="D261" s="186"/>
      <c r="E261" s="181">
        <v>340201</v>
      </c>
      <c r="F261" s="181"/>
      <c r="G261" s="181" t="s">
        <v>1277</v>
      </c>
      <c r="H261" s="205" t="s">
        <v>232</v>
      </c>
      <c r="I261" s="188" t="s">
        <v>1074</v>
      </c>
      <c r="J261" s="187">
        <v>19</v>
      </c>
      <c r="R261" t="s">
        <v>1276</v>
      </c>
    </row>
    <row r="262" spans="1:18" ht="43.2">
      <c r="A262" s="186" t="s">
        <v>1072</v>
      </c>
      <c r="B262" s="186"/>
      <c r="C262" s="186"/>
      <c r="D262" s="186"/>
      <c r="E262" s="181">
        <v>340202</v>
      </c>
      <c r="F262" s="181" t="s">
        <v>951</v>
      </c>
      <c r="G262" s="181" t="s">
        <v>1238</v>
      </c>
      <c r="H262" s="205" t="s">
        <v>1076</v>
      </c>
      <c r="I262" s="188" t="s">
        <v>1077</v>
      </c>
      <c r="J262" s="187">
        <v>9</v>
      </c>
      <c r="R262" t="s">
        <v>1276</v>
      </c>
    </row>
    <row r="263" spans="1:18" ht="43.2">
      <c r="A263" s="186" t="s">
        <v>1072</v>
      </c>
      <c r="B263" s="186"/>
      <c r="C263" s="186"/>
      <c r="D263" s="186"/>
      <c r="E263" s="181">
        <v>340203</v>
      </c>
      <c r="F263" s="181" t="s">
        <v>951</v>
      </c>
      <c r="G263" s="181" t="s">
        <v>1238</v>
      </c>
      <c r="H263" s="205" t="s">
        <v>1079</v>
      </c>
      <c r="I263" s="188" t="s">
        <v>1080</v>
      </c>
      <c r="J263" s="187">
        <v>5</v>
      </c>
      <c r="R263" t="s">
        <v>1276</v>
      </c>
    </row>
    <row r="264" spans="1:18">
      <c r="A264" s="186" t="s">
        <v>1081</v>
      </c>
      <c r="B264" s="186"/>
      <c r="C264" s="186"/>
      <c r="D264" s="186"/>
      <c r="E264" s="181">
        <v>340401</v>
      </c>
      <c r="F264" s="181"/>
      <c r="G264" s="181" t="s">
        <v>1278</v>
      </c>
      <c r="H264" s="205" t="s">
        <v>1083</v>
      </c>
      <c r="I264" s="188" t="s">
        <v>1084</v>
      </c>
      <c r="J264" s="187">
        <v>19</v>
      </c>
      <c r="R264" t="s">
        <v>1276</v>
      </c>
    </row>
    <row r="265" spans="1:18">
      <c r="A265" s="186" t="s">
        <v>1081</v>
      </c>
      <c r="B265" s="186"/>
      <c r="C265" s="186"/>
      <c r="D265" s="186"/>
      <c r="E265" s="181">
        <v>340402</v>
      </c>
      <c r="F265" s="181" t="s">
        <v>951</v>
      </c>
      <c r="G265" s="181" t="s">
        <v>1238</v>
      </c>
      <c r="H265" s="205" t="s">
        <v>1086</v>
      </c>
      <c r="I265" s="188" t="s">
        <v>1087</v>
      </c>
      <c r="J265" s="187">
        <v>9</v>
      </c>
      <c r="R265" t="s">
        <v>1276</v>
      </c>
    </row>
    <row r="266" spans="1:18">
      <c r="A266" s="186" t="s">
        <v>1081</v>
      </c>
      <c r="B266" s="186"/>
      <c r="C266" s="186"/>
      <c r="D266" s="186"/>
      <c r="E266" s="181">
        <v>340403</v>
      </c>
      <c r="F266" s="181" t="s">
        <v>951</v>
      </c>
      <c r="G266" s="181" t="s">
        <v>1238</v>
      </c>
      <c r="H266" s="205" t="s">
        <v>1089</v>
      </c>
      <c r="I266" s="188" t="s">
        <v>1090</v>
      </c>
      <c r="J266" s="187">
        <v>5</v>
      </c>
      <c r="R266" t="s">
        <v>1276</v>
      </c>
    </row>
    <row r="267" spans="1:18" ht="57.6">
      <c r="A267" s="186" t="s">
        <v>1091</v>
      </c>
      <c r="B267" s="186"/>
      <c r="C267" s="186"/>
      <c r="D267" s="186"/>
      <c r="E267" s="181">
        <v>340501</v>
      </c>
      <c r="F267" s="181"/>
      <c r="G267" s="181" t="s">
        <v>1279</v>
      </c>
      <c r="H267" s="205" t="s">
        <v>1093</v>
      </c>
      <c r="I267" s="188" t="s">
        <v>1094</v>
      </c>
      <c r="J267" s="187">
        <v>19</v>
      </c>
      <c r="R267" t="s">
        <v>1276</v>
      </c>
    </row>
    <row r="268" spans="1:18" ht="57.6">
      <c r="A268" s="186" t="s">
        <v>1091</v>
      </c>
      <c r="B268" s="186"/>
      <c r="C268" s="186"/>
      <c r="D268" s="186"/>
      <c r="E268" s="181">
        <v>340502</v>
      </c>
      <c r="F268" s="181" t="s">
        <v>951</v>
      </c>
      <c r="G268" s="181" t="s">
        <v>1238</v>
      </c>
      <c r="H268" s="205" t="s">
        <v>1096</v>
      </c>
      <c r="I268" s="188" t="s">
        <v>1097</v>
      </c>
      <c r="J268" s="187">
        <v>9</v>
      </c>
      <c r="R268" t="s">
        <v>1276</v>
      </c>
    </row>
    <row r="269" spans="1:18" ht="57.6">
      <c r="A269" s="186" t="s">
        <v>1091</v>
      </c>
      <c r="B269" s="186"/>
      <c r="C269" s="186"/>
      <c r="D269" s="186"/>
      <c r="E269" s="181">
        <v>340503</v>
      </c>
      <c r="F269" s="181" t="s">
        <v>951</v>
      </c>
      <c r="G269" s="181" t="s">
        <v>1238</v>
      </c>
      <c r="H269" s="205" t="s">
        <v>1099</v>
      </c>
      <c r="I269" s="188" t="s">
        <v>1100</v>
      </c>
      <c r="J269" s="187">
        <v>5</v>
      </c>
      <c r="R269" t="s">
        <v>1276</v>
      </c>
    </row>
    <row r="270" spans="1:18">
      <c r="A270" s="186" t="s">
        <v>1091</v>
      </c>
      <c r="B270" s="186"/>
      <c r="C270" s="186"/>
      <c r="D270" s="186"/>
      <c r="E270" s="181">
        <v>340601</v>
      </c>
      <c r="F270" s="181"/>
      <c r="G270" s="181" t="s">
        <v>1280</v>
      </c>
      <c r="H270" s="205" t="s">
        <v>1102</v>
      </c>
      <c r="I270" s="188" t="s">
        <v>1103</v>
      </c>
      <c r="J270" s="187">
        <v>19</v>
      </c>
      <c r="R270" t="s">
        <v>1276</v>
      </c>
    </row>
    <row r="271" spans="1:18">
      <c r="A271" s="186" t="s">
        <v>1091</v>
      </c>
      <c r="B271" s="186"/>
      <c r="C271" s="186"/>
      <c r="D271" s="186"/>
      <c r="E271" s="181">
        <v>340602</v>
      </c>
      <c r="F271" s="181" t="s">
        <v>951</v>
      </c>
      <c r="G271" s="181" t="s">
        <v>1238</v>
      </c>
      <c r="H271" s="205" t="s">
        <v>1105</v>
      </c>
      <c r="I271" s="188" t="s">
        <v>1106</v>
      </c>
      <c r="J271" s="187">
        <v>9</v>
      </c>
      <c r="R271" t="s">
        <v>1276</v>
      </c>
    </row>
    <row r="272" spans="1:18">
      <c r="A272" s="186" t="s">
        <v>1091</v>
      </c>
      <c r="B272" s="186"/>
      <c r="C272" s="186"/>
      <c r="D272" s="186"/>
      <c r="E272" s="181">
        <v>340603</v>
      </c>
      <c r="F272" s="181" t="s">
        <v>951</v>
      </c>
      <c r="G272" s="181" t="s">
        <v>1238</v>
      </c>
      <c r="H272" s="205" t="s">
        <v>1108</v>
      </c>
      <c r="I272" s="188" t="s">
        <v>1109</v>
      </c>
      <c r="J272" s="181">
        <v>5</v>
      </c>
      <c r="R272" t="s">
        <v>1276</v>
      </c>
    </row>
    <row r="273" spans="1:18">
      <c r="A273" s="186" t="s">
        <v>1110</v>
      </c>
      <c r="B273" s="186"/>
      <c r="C273" s="186"/>
      <c r="D273" s="186"/>
      <c r="E273" s="181">
        <v>340701</v>
      </c>
      <c r="F273" s="181"/>
      <c r="G273" s="181" t="s">
        <v>1281</v>
      </c>
      <c r="H273" s="205" t="s">
        <v>1112</v>
      </c>
      <c r="I273" s="188" t="s">
        <v>1113</v>
      </c>
      <c r="J273" s="181">
        <v>19</v>
      </c>
      <c r="R273" t="s">
        <v>1276</v>
      </c>
    </row>
    <row r="274" spans="1:18">
      <c r="A274" s="186" t="s">
        <v>1110</v>
      </c>
      <c r="B274" s="186"/>
      <c r="C274" s="186"/>
      <c r="D274" s="186"/>
      <c r="E274" s="181">
        <v>340702</v>
      </c>
      <c r="F274" s="181" t="s">
        <v>951</v>
      </c>
      <c r="G274" s="181" t="s">
        <v>1238</v>
      </c>
      <c r="H274" s="205" t="s">
        <v>1115</v>
      </c>
      <c r="I274" s="188" t="s">
        <v>1116</v>
      </c>
      <c r="J274" s="181">
        <v>9</v>
      </c>
      <c r="R274" t="s">
        <v>1276</v>
      </c>
    </row>
    <row r="275" spans="1:18">
      <c r="A275" s="186" t="s">
        <v>1110</v>
      </c>
      <c r="B275" s="186"/>
      <c r="C275" s="186"/>
      <c r="D275" s="186"/>
      <c r="E275" s="181">
        <v>340703</v>
      </c>
      <c r="F275" s="181" t="s">
        <v>951</v>
      </c>
      <c r="G275" s="181" t="s">
        <v>1238</v>
      </c>
      <c r="H275" s="205" t="s">
        <v>1118</v>
      </c>
      <c r="I275" s="188" t="s">
        <v>1119</v>
      </c>
      <c r="J275" s="181">
        <v>5</v>
      </c>
      <c r="R275" t="s">
        <v>1276</v>
      </c>
    </row>
    <row r="276" spans="1:18" ht="28.8">
      <c r="A276" s="186" t="s">
        <v>1120</v>
      </c>
      <c r="B276" s="186"/>
      <c r="C276" s="186"/>
      <c r="D276" s="186"/>
      <c r="E276" s="181">
        <v>340801</v>
      </c>
      <c r="F276" s="181"/>
      <c r="G276" s="181" t="s">
        <v>1282</v>
      </c>
      <c r="H276" s="205" t="s">
        <v>234</v>
      </c>
      <c r="I276" s="188" t="s">
        <v>1122</v>
      </c>
      <c r="J276" s="181">
        <v>19</v>
      </c>
      <c r="R276" t="s">
        <v>1276</v>
      </c>
    </row>
    <row r="277" spans="1:18" ht="28.8">
      <c r="A277" s="186" t="s">
        <v>1120</v>
      </c>
      <c r="B277" s="186"/>
      <c r="C277" s="186"/>
      <c r="D277" s="186"/>
      <c r="E277" s="181">
        <v>340802</v>
      </c>
      <c r="F277" s="181" t="s">
        <v>951</v>
      </c>
      <c r="G277" s="181" t="s">
        <v>1238</v>
      </c>
      <c r="H277" s="205" t="s">
        <v>1124</v>
      </c>
      <c r="I277" s="188" t="s">
        <v>1125</v>
      </c>
      <c r="J277" s="181">
        <v>9</v>
      </c>
      <c r="R277" t="s">
        <v>1276</v>
      </c>
    </row>
    <row r="278" spans="1:18" ht="28.8">
      <c r="A278" s="186" t="s">
        <v>1120</v>
      </c>
      <c r="B278" s="186"/>
      <c r="C278" s="186"/>
      <c r="D278" s="186"/>
      <c r="E278" s="181">
        <v>340803</v>
      </c>
      <c r="F278" s="181" t="s">
        <v>951</v>
      </c>
      <c r="G278" s="181" t="s">
        <v>1238</v>
      </c>
      <c r="H278" s="205" t="s">
        <v>1127</v>
      </c>
      <c r="I278" s="188" t="s">
        <v>1128</v>
      </c>
      <c r="J278" s="181">
        <v>5</v>
      </c>
      <c r="R278" t="s">
        <v>1276</v>
      </c>
    </row>
    <row r="279" spans="1:18" ht="28.8">
      <c r="A279" s="186" t="s">
        <v>1129</v>
      </c>
      <c r="B279" s="186"/>
      <c r="C279" s="186"/>
      <c r="D279" s="186"/>
      <c r="E279" s="181">
        <v>340905</v>
      </c>
      <c r="F279" s="181" t="s">
        <v>951</v>
      </c>
      <c r="G279" s="181" t="s">
        <v>1238</v>
      </c>
      <c r="H279" s="205" t="s">
        <v>1130</v>
      </c>
      <c r="I279" s="188" t="s">
        <v>1131</v>
      </c>
      <c r="J279" s="181">
        <v>24</v>
      </c>
      <c r="R279" t="s">
        <v>1276</v>
      </c>
    </row>
    <row r="280" spans="1:18" ht="28.8">
      <c r="A280" s="186" t="s">
        <v>1129</v>
      </c>
      <c r="B280" s="186"/>
      <c r="C280" s="186"/>
      <c r="D280" s="186"/>
      <c r="E280" s="181">
        <v>340904</v>
      </c>
      <c r="F280" s="181" t="s">
        <v>951</v>
      </c>
      <c r="G280" s="181" t="s">
        <v>1238</v>
      </c>
      <c r="H280" s="205" t="s">
        <v>1132</v>
      </c>
      <c r="I280" s="188" t="s">
        <v>1133</v>
      </c>
      <c r="J280" s="181">
        <v>20</v>
      </c>
      <c r="R280" t="s">
        <v>1276</v>
      </c>
    </row>
    <row r="281" spans="1:18" ht="28.8">
      <c r="A281" s="186" t="s">
        <v>1129</v>
      </c>
      <c r="B281" s="186"/>
      <c r="C281" s="186"/>
      <c r="D281" s="186"/>
      <c r="E281" s="181">
        <v>340901</v>
      </c>
      <c r="F281" s="181" t="s">
        <v>951</v>
      </c>
      <c r="G281" s="181" t="s">
        <v>1238</v>
      </c>
      <c r="H281" s="205" t="s">
        <v>1135</v>
      </c>
      <c r="I281" s="188" t="s">
        <v>1136</v>
      </c>
      <c r="J281" s="181">
        <v>19</v>
      </c>
      <c r="R281" t="s">
        <v>1276</v>
      </c>
    </row>
    <row r="282" spans="1:18" ht="28.8">
      <c r="A282" s="186" t="s">
        <v>1137</v>
      </c>
      <c r="B282" s="186"/>
      <c r="C282" s="186"/>
      <c r="D282" s="186"/>
      <c r="E282" s="181">
        <v>340902</v>
      </c>
      <c r="F282" s="181" t="s">
        <v>951</v>
      </c>
      <c r="G282" s="181" t="s">
        <v>1238</v>
      </c>
      <c r="H282" s="205" t="s">
        <v>236</v>
      </c>
      <c r="I282" s="188" t="s">
        <v>1139</v>
      </c>
      <c r="J282" s="181">
        <v>9</v>
      </c>
      <c r="R282" t="s">
        <v>1276</v>
      </c>
    </row>
    <row r="283" spans="1:18" ht="28.8">
      <c r="A283" s="186" t="s">
        <v>1140</v>
      </c>
      <c r="B283" s="186"/>
      <c r="C283" s="186"/>
      <c r="D283" s="186"/>
      <c r="E283" s="181">
        <v>340903</v>
      </c>
      <c r="F283" s="181" t="s">
        <v>951</v>
      </c>
      <c r="G283" s="181" t="s">
        <v>1238</v>
      </c>
      <c r="H283" s="205" t="s">
        <v>1142</v>
      </c>
      <c r="I283" s="188" t="s">
        <v>1143</v>
      </c>
      <c r="J283" s="181">
        <v>5</v>
      </c>
      <c r="R283" t="s">
        <v>1276</v>
      </c>
    </row>
    <row r="284" spans="1:18" ht="28.8">
      <c r="A284" s="186">
        <v>24</v>
      </c>
      <c r="B284" s="186"/>
      <c r="C284" s="186"/>
      <c r="D284" s="186"/>
      <c r="E284" s="181">
        <v>341101</v>
      </c>
      <c r="F284" s="181"/>
      <c r="G284" s="181" t="s">
        <v>1283</v>
      </c>
      <c r="H284" s="205" t="s">
        <v>1145</v>
      </c>
      <c r="I284" s="188" t="s">
        <v>1146</v>
      </c>
      <c r="J284" s="181">
        <v>19</v>
      </c>
      <c r="R284" t="s">
        <v>1276</v>
      </c>
    </row>
    <row r="285" spans="1:18" ht="28.8">
      <c r="A285" s="186">
        <v>25</v>
      </c>
      <c r="B285" s="186"/>
      <c r="C285" s="186"/>
      <c r="D285" s="186"/>
      <c r="E285" s="181">
        <v>341102</v>
      </c>
      <c r="F285" s="181" t="s">
        <v>951</v>
      </c>
      <c r="G285" s="181" t="s">
        <v>1238</v>
      </c>
      <c r="H285" s="205" t="s">
        <v>1148</v>
      </c>
      <c r="I285" s="188" t="s">
        <v>1149</v>
      </c>
      <c r="J285" s="181">
        <v>9</v>
      </c>
      <c r="R285" t="s">
        <v>1276</v>
      </c>
    </row>
    <row r="286" spans="1:18" ht="28.8">
      <c r="A286" s="186">
        <v>26</v>
      </c>
      <c r="B286" s="186"/>
      <c r="C286" s="186"/>
      <c r="D286" s="186"/>
      <c r="E286" s="181">
        <v>341103</v>
      </c>
      <c r="F286" s="181" t="s">
        <v>951</v>
      </c>
      <c r="G286" s="181" t="s">
        <v>1238</v>
      </c>
      <c r="H286" s="205" t="s">
        <v>1151</v>
      </c>
      <c r="I286" s="188" t="s">
        <v>1152</v>
      </c>
      <c r="J286" s="181">
        <v>5</v>
      </c>
      <c r="R286" t="s">
        <v>1276</v>
      </c>
    </row>
    <row r="287" spans="1:18">
      <c r="A287" s="186">
        <v>24</v>
      </c>
      <c r="B287" s="186"/>
      <c r="C287" s="186"/>
      <c r="D287" s="186"/>
      <c r="E287" s="181">
        <v>341201</v>
      </c>
      <c r="F287" s="181"/>
      <c r="G287" s="181" t="s">
        <v>1284</v>
      </c>
      <c r="H287" s="205" t="s">
        <v>1154</v>
      </c>
      <c r="I287" s="188" t="s">
        <v>1155</v>
      </c>
      <c r="J287" s="181">
        <v>19</v>
      </c>
      <c r="R287" t="s">
        <v>1276</v>
      </c>
    </row>
    <row r="288" spans="1:18">
      <c r="A288" s="186">
        <v>25</v>
      </c>
      <c r="B288" s="186"/>
      <c r="C288" s="186"/>
      <c r="D288" s="186"/>
      <c r="E288" s="181">
        <v>341202</v>
      </c>
      <c r="F288" s="181" t="s">
        <v>951</v>
      </c>
      <c r="G288" s="181" t="s">
        <v>1238</v>
      </c>
      <c r="H288" s="205" t="s">
        <v>1157</v>
      </c>
      <c r="I288" s="188" t="s">
        <v>1158</v>
      </c>
      <c r="J288" s="181">
        <v>9</v>
      </c>
      <c r="R288" t="s">
        <v>1276</v>
      </c>
    </row>
    <row r="289" spans="1:18">
      <c r="A289" s="186">
        <v>26</v>
      </c>
      <c r="B289" s="186"/>
      <c r="C289" s="186"/>
      <c r="D289" s="186"/>
      <c r="E289" s="181">
        <v>341203</v>
      </c>
      <c r="F289" s="181" t="s">
        <v>951</v>
      </c>
      <c r="G289" s="181" t="s">
        <v>1238</v>
      </c>
      <c r="H289" s="205" t="s">
        <v>1160</v>
      </c>
      <c r="I289" s="188" t="s">
        <v>1161</v>
      </c>
      <c r="J289" s="181">
        <v>5</v>
      </c>
      <c r="R289" t="s">
        <v>1276</v>
      </c>
    </row>
    <row r="290" spans="1:18">
      <c r="A290" s="186" t="s">
        <v>1162</v>
      </c>
      <c r="B290" s="189"/>
      <c r="C290" s="189"/>
      <c r="D290" s="189"/>
      <c r="E290" s="181">
        <v>347303</v>
      </c>
      <c r="F290" s="190"/>
      <c r="G290" s="181" t="s">
        <v>1285</v>
      </c>
      <c r="H290" s="205" t="s">
        <v>1164</v>
      </c>
      <c r="I290" s="188" t="s">
        <v>1165</v>
      </c>
      <c r="J290" s="181">
        <v>19</v>
      </c>
      <c r="R290" t="s">
        <v>1276</v>
      </c>
    </row>
    <row r="291" spans="1:18">
      <c r="A291" s="186" t="s">
        <v>1166</v>
      </c>
      <c r="B291" s="189"/>
      <c r="C291" s="189"/>
      <c r="D291" s="189"/>
      <c r="E291" s="181">
        <v>347304</v>
      </c>
      <c r="F291" s="190"/>
      <c r="G291" s="181" t="s">
        <v>1285</v>
      </c>
      <c r="H291" s="205" t="s">
        <v>1167</v>
      </c>
      <c r="I291" s="188" t="s">
        <v>1168</v>
      </c>
      <c r="J291" s="181">
        <v>9</v>
      </c>
      <c r="R291" t="s">
        <v>1276</v>
      </c>
    </row>
    <row r="292" spans="1:18">
      <c r="A292" s="186" t="s">
        <v>1169</v>
      </c>
      <c r="B292" s="189"/>
      <c r="C292" s="189"/>
      <c r="D292" s="189"/>
      <c r="E292" s="181">
        <v>347305</v>
      </c>
      <c r="F292" s="190"/>
      <c r="G292" s="181" t="s">
        <v>1285</v>
      </c>
      <c r="H292" s="205" t="s">
        <v>1170</v>
      </c>
      <c r="I292" s="188" t="s">
        <v>1171</v>
      </c>
      <c r="J292" s="181">
        <v>5</v>
      </c>
      <c r="R292" t="s">
        <v>1276</v>
      </c>
    </row>
    <row r="293" spans="1:18" ht="28.8">
      <c r="A293" s="186">
        <v>28</v>
      </c>
      <c r="B293" s="186"/>
      <c r="C293" s="186"/>
      <c r="D293" s="186"/>
      <c r="E293" s="181">
        <v>348301</v>
      </c>
      <c r="F293" s="181" t="s">
        <v>951</v>
      </c>
      <c r="G293" s="181" t="s">
        <v>1238</v>
      </c>
      <c r="H293" s="205" t="s">
        <v>1173</v>
      </c>
      <c r="I293" s="188" t="s">
        <v>1174</v>
      </c>
      <c r="J293" s="181">
        <v>8</v>
      </c>
      <c r="R293" t="s">
        <v>1276</v>
      </c>
    </row>
    <row r="294" spans="1:18" ht="28.8">
      <c r="A294" s="186">
        <v>30</v>
      </c>
      <c r="B294" s="186"/>
      <c r="C294" s="186"/>
      <c r="D294" s="186"/>
      <c r="E294" s="181">
        <v>348302</v>
      </c>
      <c r="F294" s="181" t="s">
        <v>951</v>
      </c>
      <c r="G294" s="181" t="s">
        <v>1238</v>
      </c>
      <c r="H294" s="205" t="s">
        <v>244</v>
      </c>
      <c r="I294" s="188" t="s">
        <v>1179</v>
      </c>
      <c r="J294" s="181">
        <v>0</v>
      </c>
      <c r="R294" t="s">
        <v>1276</v>
      </c>
    </row>
    <row r="295" spans="1:18">
      <c r="A295" s="186">
        <v>30.1</v>
      </c>
      <c r="B295" s="186"/>
      <c r="C295" s="186"/>
      <c r="D295" s="186"/>
      <c r="E295" s="181">
        <v>348303</v>
      </c>
      <c r="F295" s="181" t="s">
        <v>951</v>
      </c>
      <c r="G295" s="181" t="s">
        <v>1238</v>
      </c>
      <c r="H295" s="205" t="s">
        <v>1181</v>
      </c>
      <c r="I295" s="188" t="s">
        <v>1182</v>
      </c>
      <c r="J295" s="181">
        <v>0</v>
      </c>
      <c r="R295" t="s">
        <v>1276</v>
      </c>
    </row>
    <row r="296" spans="1:18" ht="28.8">
      <c r="A296" s="186">
        <v>33</v>
      </c>
      <c r="B296" s="186"/>
      <c r="C296" s="186"/>
      <c r="D296" s="186"/>
      <c r="E296" s="181">
        <v>348304</v>
      </c>
      <c r="F296" s="181" t="s">
        <v>951</v>
      </c>
      <c r="G296" s="181" t="s">
        <v>1238</v>
      </c>
      <c r="H296" s="205" t="s">
        <v>1184</v>
      </c>
      <c r="I296" s="188" t="s">
        <v>1185</v>
      </c>
      <c r="J296" s="181">
        <v>19</v>
      </c>
      <c r="R296" t="s">
        <v>1276</v>
      </c>
    </row>
    <row r="297" spans="1:18" ht="28.8">
      <c r="A297" s="186">
        <v>33</v>
      </c>
      <c r="B297" s="186"/>
      <c r="C297" s="186"/>
      <c r="D297" s="186"/>
      <c r="E297" s="181">
        <v>348305</v>
      </c>
      <c r="F297" s="181" t="s">
        <v>951</v>
      </c>
      <c r="G297" s="181" t="s">
        <v>1238</v>
      </c>
      <c r="H297" s="205" t="s">
        <v>1184</v>
      </c>
      <c r="I297" s="188" t="s">
        <v>1185</v>
      </c>
      <c r="J297" s="181">
        <v>9</v>
      </c>
      <c r="R297" t="s">
        <v>1276</v>
      </c>
    </row>
    <row r="298" spans="1:18" ht="28.8">
      <c r="A298" s="186">
        <v>33</v>
      </c>
      <c r="B298" s="186"/>
      <c r="C298" s="186"/>
      <c r="D298" s="186"/>
      <c r="E298" s="181">
        <v>348306</v>
      </c>
      <c r="F298" s="181" t="s">
        <v>951</v>
      </c>
      <c r="G298" s="181" t="s">
        <v>1238</v>
      </c>
      <c r="H298" s="205" t="s">
        <v>1184</v>
      </c>
      <c r="I298" s="188" t="s">
        <v>1185</v>
      </c>
      <c r="J298" s="181">
        <v>5</v>
      </c>
      <c r="R298" t="s">
        <v>1276</v>
      </c>
    </row>
    <row r="299" spans="1:18">
      <c r="A299" s="186" t="s">
        <v>1186</v>
      </c>
      <c r="B299" s="186"/>
      <c r="C299" s="186"/>
      <c r="D299" s="186"/>
      <c r="E299" s="181">
        <v>349105</v>
      </c>
      <c r="F299" s="181"/>
      <c r="G299" s="181" t="s">
        <v>1286</v>
      </c>
      <c r="H299" s="205" t="s">
        <v>1188</v>
      </c>
      <c r="I299" s="188" t="s">
        <v>1189</v>
      </c>
      <c r="J299" s="181">
        <v>24</v>
      </c>
      <c r="R299" t="s">
        <v>1276</v>
      </c>
    </row>
    <row r="300" spans="1:18">
      <c r="A300" s="186" t="s">
        <v>1186</v>
      </c>
      <c r="B300" s="186"/>
      <c r="C300" s="186"/>
      <c r="D300" s="186"/>
      <c r="E300" s="181">
        <v>349104</v>
      </c>
      <c r="F300" s="181"/>
      <c r="G300" s="181" t="s">
        <v>1287</v>
      </c>
      <c r="H300" s="205" t="s">
        <v>1191</v>
      </c>
      <c r="I300" s="188" t="s">
        <v>1192</v>
      </c>
      <c r="J300" s="181">
        <v>20</v>
      </c>
      <c r="R300" t="s">
        <v>1276</v>
      </c>
    </row>
    <row r="301" spans="1:18">
      <c r="A301" s="186">
        <v>34</v>
      </c>
      <c r="B301" s="186"/>
      <c r="C301" s="186"/>
      <c r="D301" s="186"/>
      <c r="E301" s="181">
        <v>349101</v>
      </c>
      <c r="F301" s="181"/>
      <c r="G301" s="181" t="s">
        <v>1288</v>
      </c>
      <c r="H301" s="205" t="s">
        <v>1194</v>
      </c>
      <c r="I301" s="188" t="s">
        <v>1195</v>
      </c>
      <c r="J301" s="181">
        <v>19</v>
      </c>
      <c r="R301" t="s">
        <v>1276</v>
      </c>
    </row>
    <row r="302" spans="1:18">
      <c r="A302" s="186">
        <v>34</v>
      </c>
      <c r="B302" s="186"/>
      <c r="C302" s="186"/>
      <c r="D302" s="186"/>
      <c r="E302" s="181">
        <v>349102</v>
      </c>
      <c r="F302" s="181" t="s">
        <v>951</v>
      </c>
      <c r="G302" s="181" t="s">
        <v>1238</v>
      </c>
      <c r="H302" s="205" t="s">
        <v>1197</v>
      </c>
      <c r="I302" s="188" t="s">
        <v>1198</v>
      </c>
      <c r="J302" s="181">
        <v>9</v>
      </c>
      <c r="R302" t="s">
        <v>1276</v>
      </c>
    </row>
    <row r="303" spans="1:18">
      <c r="A303" s="186">
        <v>34</v>
      </c>
      <c r="B303" s="186"/>
      <c r="C303" s="186"/>
      <c r="D303" s="186"/>
      <c r="E303" s="181">
        <v>349103</v>
      </c>
      <c r="F303" s="181" t="s">
        <v>951</v>
      </c>
      <c r="G303" s="181" t="s">
        <v>1238</v>
      </c>
      <c r="H303" s="205" t="s">
        <v>1200</v>
      </c>
      <c r="I303" s="188" t="s">
        <v>1201</v>
      </c>
      <c r="J303" s="181">
        <v>5</v>
      </c>
      <c r="R303" t="s">
        <v>1276</v>
      </c>
    </row>
    <row r="304" spans="1:18">
      <c r="A304" s="186">
        <v>35</v>
      </c>
      <c r="B304" s="186"/>
      <c r="C304" s="186"/>
      <c r="D304" s="186"/>
      <c r="E304" s="181">
        <v>347301</v>
      </c>
      <c r="F304" s="181" t="s">
        <v>951</v>
      </c>
      <c r="G304" s="181" t="s">
        <v>1238</v>
      </c>
      <c r="H304" s="205" t="s">
        <v>1203</v>
      </c>
      <c r="I304" s="188" t="s">
        <v>1204</v>
      </c>
      <c r="J304" s="181">
        <v>24</v>
      </c>
      <c r="R304" t="s">
        <v>1276</v>
      </c>
    </row>
    <row r="305" spans="1:18">
      <c r="A305" s="186">
        <v>35</v>
      </c>
      <c r="B305" s="186"/>
      <c r="C305" s="186"/>
      <c r="D305" s="186"/>
      <c r="E305" s="181">
        <v>347314</v>
      </c>
      <c r="F305" s="181" t="s">
        <v>951</v>
      </c>
      <c r="G305" s="181" t="s">
        <v>1238</v>
      </c>
      <c r="H305" s="205" t="s">
        <v>1203</v>
      </c>
      <c r="I305" s="188" t="s">
        <v>1204</v>
      </c>
      <c r="J305" s="181">
        <v>20</v>
      </c>
      <c r="R305" t="s">
        <v>1276</v>
      </c>
    </row>
    <row r="306" spans="1:18">
      <c r="A306" s="186">
        <v>35</v>
      </c>
      <c r="B306" s="186"/>
      <c r="C306" s="186"/>
      <c r="D306" s="186"/>
      <c r="E306" s="181">
        <v>347311</v>
      </c>
      <c r="F306" s="181" t="s">
        <v>951</v>
      </c>
      <c r="G306" s="181" t="s">
        <v>1238</v>
      </c>
      <c r="H306" s="205" t="s">
        <v>1203</v>
      </c>
      <c r="I306" s="188" t="s">
        <v>1204</v>
      </c>
      <c r="J306" s="181">
        <v>19</v>
      </c>
      <c r="R306" t="s">
        <v>1276</v>
      </c>
    </row>
    <row r="307" spans="1:18">
      <c r="A307" s="186">
        <v>35</v>
      </c>
      <c r="B307" s="186"/>
      <c r="C307" s="186"/>
      <c r="D307" s="186"/>
      <c r="E307" s="181">
        <v>347312</v>
      </c>
      <c r="F307" s="181" t="s">
        <v>951</v>
      </c>
      <c r="G307" s="181" t="s">
        <v>1238</v>
      </c>
      <c r="H307" s="205" t="s">
        <v>1203</v>
      </c>
      <c r="I307" s="188" t="s">
        <v>1204</v>
      </c>
      <c r="J307" s="181">
        <v>9</v>
      </c>
      <c r="R307" t="s">
        <v>1276</v>
      </c>
    </row>
    <row r="308" spans="1:18">
      <c r="A308" s="186">
        <v>35</v>
      </c>
      <c r="B308" s="186"/>
      <c r="C308" s="186"/>
      <c r="D308" s="186"/>
      <c r="E308" s="181">
        <v>347313</v>
      </c>
      <c r="F308" s="181" t="s">
        <v>951</v>
      </c>
      <c r="G308" s="181" t="s">
        <v>1238</v>
      </c>
      <c r="H308" s="205" t="s">
        <v>1203</v>
      </c>
      <c r="I308" s="188" t="s">
        <v>1204</v>
      </c>
      <c r="J308" s="181">
        <v>5</v>
      </c>
      <c r="R308" t="s">
        <v>1276</v>
      </c>
    </row>
    <row r="309" spans="1:18">
      <c r="A309" s="186">
        <v>35</v>
      </c>
      <c r="B309" s="186"/>
      <c r="C309" s="186"/>
      <c r="D309" s="186"/>
      <c r="E309" s="181">
        <v>347302</v>
      </c>
      <c r="F309" s="181" t="s">
        <v>951</v>
      </c>
      <c r="G309" s="181" t="s">
        <v>1238</v>
      </c>
      <c r="H309" s="205" t="s">
        <v>1207</v>
      </c>
      <c r="I309" s="188" t="s">
        <v>1208</v>
      </c>
      <c r="J309" s="181">
        <v>24</v>
      </c>
      <c r="R309" t="s">
        <v>1276</v>
      </c>
    </row>
    <row r="310" spans="1:18">
      <c r="A310" s="186">
        <v>35</v>
      </c>
      <c r="B310" s="186"/>
      <c r="C310" s="186"/>
      <c r="D310" s="186"/>
      <c r="E310" s="181">
        <v>347324</v>
      </c>
      <c r="F310" s="181" t="s">
        <v>951</v>
      </c>
      <c r="G310" s="181" t="s">
        <v>1238</v>
      </c>
      <c r="H310" s="205" t="s">
        <v>1207</v>
      </c>
      <c r="I310" s="188" t="s">
        <v>1208</v>
      </c>
      <c r="J310" s="181">
        <v>20</v>
      </c>
      <c r="R310" t="s">
        <v>1276</v>
      </c>
    </row>
    <row r="311" spans="1:18">
      <c r="A311" s="186">
        <v>35</v>
      </c>
      <c r="B311" s="186"/>
      <c r="C311" s="186"/>
      <c r="D311" s="186"/>
      <c r="E311" s="181">
        <v>347321</v>
      </c>
      <c r="F311" s="181" t="s">
        <v>951</v>
      </c>
      <c r="G311" s="181" t="s">
        <v>1238</v>
      </c>
      <c r="H311" s="205" t="s">
        <v>1207</v>
      </c>
      <c r="I311" s="188" t="s">
        <v>1208</v>
      </c>
      <c r="J311" s="181">
        <v>19</v>
      </c>
      <c r="R311" t="s">
        <v>1276</v>
      </c>
    </row>
    <row r="312" spans="1:18">
      <c r="A312" s="186">
        <v>35</v>
      </c>
      <c r="B312" s="186"/>
      <c r="C312" s="186"/>
      <c r="D312" s="186"/>
      <c r="E312" s="181">
        <v>347322</v>
      </c>
      <c r="F312" s="181" t="s">
        <v>951</v>
      </c>
      <c r="G312" s="181" t="s">
        <v>1238</v>
      </c>
      <c r="H312" s="205" t="s">
        <v>1207</v>
      </c>
      <c r="I312" s="188" t="s">
        <v>1208</v>
      </c>
      <c r="J312" s="181">
        <v>9</v>
      </c>
      <c r="R312" t="s">
        <v>1276</v>
      </c>
    </row>
    <row r="313" spans="1:18">
      <c r="A313" s="186">
        <v>35</v>
      </c>
      <c r="B313" s="186"/>
      <c r="C313" s="186"/>
      <c r="D313" s="186"/>
      <c r="E313" s="181">
        <v>347323</v>
      </c>
      <c r="F313" s="181" t="s">
        <v>951</v>
      </c>
      <c r="G313" s="181" t="s">
        <v>1238</v>
      </c>
      <c r="H313" s="205" t="s">
        <v>1207</v>
      </c>
      <c r="I313" s="188" t="s">
        <v>1208</v>
      </c>
      <c r="J313" s="181">
        <v>5</v>
      </c>
      <c r="R313" t="s">
        <v>1276</v>
      </c>
    </row>
    <row r="314" spans="1:18">
      <c r="A314" s="189"/>
      <c r="B314" s="189"/>
      <c r="C314" s="189"/>
      <c r="D314" s="189"/>
      <c r="E314" s="181">
        <v>341301</v>
      </c>
      <c r="F314" s="181"/>
      <c r="G314" s="181" t="s">
        <v>1289</v>
      </c>
      <c r="H314" s="205" t="s">
        <v>242</v>
      </c>
      <c r="I314" s="188" t="s">
        <v>1210</v>
      </c>
      <c r="J314" s="181">
        <v>19</v>
      </c>
      <c r="R314" t="s">
        <v>1276</v>
      </c>
    </row>
    <row r="315" spans="1:18">
      <c r="A315" s="189"/>
      <c r="B315" s="189"/>
      <c r="C315" s="189"/>
      <c r="D315" s="189"/>
      <c r="E315" s="181">
        <v>341302</v>
      </c>
      <c r="F315" s="181" t="s">
        <v>951</v>
      </c>
      <c r="G315" s="181" t="s">
        <v>1238</v>
      </c>
      <c r="H315" s="205" t="s">
        <v>1212</v>
      </c>
      <c r="I315" s="188" t="s">
        <v>1213</v>
      </c>
      <c r="J315" s="181">
        <v>9</v>
      </c>
      <c r="R315" t="s">
        <v>1276</v>
      </c>
    </row>
    <row r="316" spans="1:18">
      <c r="A316" s="189"/>
      <c r="B316" s="189"/>
      <c r="C316" s="189"/>
      <c r="D316" s="189"/>
      <c r="E316" s="181">
        <v>341303</v>
      </c>
      <c r="F316" s="181" t="s">
        <v>951</v>
      </c>
      <c r="G316" s="181" t="s">
        <v>1238</v>
      </c>
      <c r="H316" s="205" t="s">
        <v>1215</v>
      </c>
      <c r="I316" s="188" t="s">
        <v>1216</v>
      </c>
      <c r="J316" s="181">
        <v>5</v>
      </c>
      <c r="R316" t="s">
        <v>1276</v>
      </c>
    </row>
    <row r="317" spans="1:18" ht="28.8">
      <c r="A317" s="189"/>
      <c r="B317" s="189"/>
      <c r="C317" s="189"/>
      <c r="D317" s="189"/>
      <c r="E317" s="181">
        <v>341304</v>
      </c>
      <c r="F317" s="181" t="s">
        <v>951</v>
      </c>
      <c r="G317" s="181" t="s">
        <v>1238</v>
      </c>
      <c r="H317" s="205" t="s">
        <v>1218</v>
      </c>
      <c r="I317" s="188" t="s">
        <v>1219</v>
      </c>
      <c r="J317" s="181">
        <v>0</v>
      </c>
      <c r="R317" t="s">
        <v>1276</v>
      </c>
    </row>
    <row r="318" spans="1:18" ht="28.8">
      <c r="A318" s="186"/>
      <c r="B318" s="186">
        <v>1</v>
      </c>
      <c r="C318" s="186"/>
      <c r="D318" s="186"/>
      <c r="E318" s="181">
        <v>346301</v>
      </c>
      <c r="F318" s="181" t="s">
        <v>951</v>
      </c>
      <c r="G318" s="181" t="s">
        <v>1238</v>
      </c>
      <c r="H318" s="205" t="s">
        <v>1221</v>
      </c>
      <c r="I318" s="188" t="s">
        <v>1222</v>
      </c>
      <c r="J318" s="181">
        <v>19</v>
      </c>
      <c r="R318" t="s">
        <v>1276</v>
      </c>
    </row>
    <row r="319" spans="1:18" ht="28.8">
      <c r="A319" s="186"/>
      <c r="B319" s="186">
        <v>1</v>
      </c>
      <c r="C319" s="186"/>
      <c r="D319" s="186"/>
      <c r="E319" s="181">
        <v>346311</v>
      </c>
      <c r="F319" s="181" t="s">
        <v>951</v>
      </c>
      <c r="G319" s="181" t="s">
        <v>1238</v>
      </c>
      <c r="H319" s="205" t="s">
        <v>1221</v>
      </c>
      <c r="I319" s="188" t="s">
        <v>1222</v>
      </c>
      <c r="J319" s="181">
        <v>9</v>
      </c>
      <c r="R319" t="s">
        <v>1276</v>
      </c>
    </row>
    <row r="320" spans="1:18" ht="28.8">
      <c r="A320" s="186"/>
      <c r="B320" s="186">
        <v>1</v>
      </c>
      <c r="C320" s="186"/>
      <c r="D320" s="186"/>
      <c r="E320" s="181">
        <v>346312</v>
      </c>
      <c r="F320" s="181" t="s">
        <v>951</v>
      </c>
      <c r="G320" s="181" t="s">
        <v>1238</v>
      </c>
      <c r="H320" s="205" t="s">
        <v>1221</v>
      </c>
      <c r="I320" s="188" t="s">
        <v>1222</v>
      </c>
      <c r="J320" s="181">
        <v>5</v>
      </c>
      <c r="R320" t="s">
        <v>1276</v>
      </c>
    </row>
    <row r="321" spans="1:18">
      <c r="A321" s="186"/>
      <c r="B321" s="186">
        <v>2</v>
      </c>
      <c r="C321" s="186"/>
      <c r="D321" s="186"/>
      <c r="E321" s="181">
        <v>346302</v>
      </c>
      <c r="F321" s="181" t="s">
        <v>951</v>
      </c>
      <c r="G321" s="181" t="s">
        <v>1238</v>
      </c>
      <c r="H321" s="205" t="s">
        <v>1224</v>
      </c>
      <c r="I321" s="188" t="s">
        <v>1225</v>
      </c>
      <c r="J321" s="181">
        <v>19</v>
      </c>
      <c r="R321" t="s">
        <v>1276</v>
      </c>
    </row>
    <row r="322" spans="1:18">
      <c r="A322" s="186"/>
      <c r="B322" s="186">
        <v>3</v>
      </c>
      <c r="C322" s="186"/>
      <c r="D322" s="186"/>
      <c r="E322" s="181">
        <v>346303</v>
      </c>
      <c r="F322" s="181" t="s">
        <v>951</v>
      </c>
      <c r="G322" s="181" t="s">
        <v>1238</v>
      </c>
      <c r="H322" s="205" t="s">
        <v>1227</v>
      </c>
      <c r="I322" s="188" t="s">
        <v>1228</v>
      </c>
      <c r="J322" s="181">
        <v>19</v>
      </c>
      <c r="R322" t="s">
        <v>1276</v>
      </c>
    </row>
    <row r="323" spans="1:18" ht="72">
      <c r="A323" s="186"/>
      <c r="B323" s="186">
        <v>4</v>
      </c>
      <c r="C323" s="186"/>
      <c r="D323" s="186"/>
      <c r="E323" s="181">
        <v>346304</v>
      </c>
      <c r="F323" s="181"/>
      <c r="G323" s="181" t="s">
        <v>1238</v>
      </c>
      <c r="H323" s="205" t="s">
        <v>1230</v>
      </c>
      <c r="I323" s="188" t="s">
        <v>1231</v>
      </c>
      <c r="J323" s="181">
        <v>19</v>
      </c>
      <c r="R323" t="s">
        <v>1276</v>
      </c>
    </row>
    <row r="324" spans="1:18" ht="72">
      <c r="A324" s="186"/>
      <c r="B324" s="186">
        <v>4</v>
      </c>
      <c r="C324" s="186"/>
      <c r="D324" s="186"/>
      <c r="E324" s="181">
        <v>346309</v>
      </c>
      <c r="F324" s="181"/>
      <c r="G324" s="181" t="s">
        <v>1238</v>
      </c>
      <c r="H324" s="205" t="s">
        <v>1230</v>
      </c>
      <c r="I324" s="188" t="s">
        <v>1231</v>
      </c>
      <c r="J324" s="181">
        <v>9</v>
      </c>
      <c r="R324" t="s">
        <v>1276</v>
      </c>
    </row>
    <row r="325" spans="1:18" ht="72">
      <c r="A325" s="186"/>
      <c r="B325" s="186">
        <v>4</v>
      </c>
      <c r="C325" s="186"/>
      <c r="D325" s="186"/>
      <c r="E325" s="181">
        <v>346310</v>
      </c>
      <c r="F325" s="181"/>
      <c r="G325" s="181" t="s">
        <v>1238</v>
      </c>
      <c r="H325" s="205" t="s">
        <v>1230</v>
      </c>
      <c r="I325" s="188" t="s">
        <v>1231</v>
      </c>
      <c r="J325" s="181">
        <v>5</v>
      </c>
      <c r="R325" t="s">
        <v>1276</v>
      </c>
    </row>
    <row r="326" spans="1:18" ht="28.8">
      <c r="A326" s="186"/>
      <c r="B326" s="186" t="s">
        <v>1232</v>
      </c>
      <c r="C326" s="186"/>
      <c r="D326" s="186"/>
      <c r="E326" s="181">
        <v>346306</v>
      </c>
      <c r="F326" s="181"/>
      <c r="G326" s="181" t="s">
        <v>1238</v>
      </c>
      <c r="H326" s="205" t="s">
        <v>1234</v>
      </c>
      <c r="I326" s="188" t="s">
        <v>1235</v>
      </c>
      <c r="J326" s="181">
        <v>19</v>
      </c>
      <c r="R326" t="s">
        <v>1276</v>
      </c>
    </row>
    <row r="327" spans="1:18" ht="28.8">
      <c r="A327" s="186"/>
      <c r="B327" s="186" t="s">
        <v>1232</v>
      </c>
      <c r="C327" s="186"/>
      <c r="D327" s="186"/>
      <c r="E327" s="181">
        <v>346307</v>
      </c>
      <c r="F327" s="181"/>
      <c r="G327" s="181" t="s">
        <v>1238</v>
      </c>
      <c r="H327" s="205" t="s">
        <v>1234</v>
      </c>
      <c r="I327" s="188" t="s">
        <v>1235</v>
      </c>
      <c r="J327" s="181">
        <v>9</v>
      </c>
      <c r="R327" t="s">
        <v>1276</v>
      </c>
    </row>
    <row r="328" spans="1:18" ht="28.8">
      <c r="A328" s="186"/>
      <c r="B328" s="186" t="s">
        <v>1232</v>
      </c>
      <c r="C328" s="186"/>
      <c r="D328" s="186"/>
      <c r="E328" s="181">
        <v>346308</v>
      </c>
      <c r="F328" s="181"/>
      <c r="G328" s="181" t="s">
        <v>1238</v>
      </c>
      <c r="H328" s="205" t="s">
        <v>1234</v>
      </c>
      <c r="I328" s="188" t="s">
        <v>1235</v>
      </c>
      <c r="J328" s="181">
        <v>5</v>
      </c>
      <c r="R328" t="s">
        <v>1276</v>
      </c>
    </row>
    <row r="329" spans="1:18" ht="72">
      <c r="A329" s="186" t="s">
        <v>1063</v>
      </c>
      <c r="B329" s="186"/>
      <c r="C329" s="186"/>
      <c r="D329" s="186"/>
      <c r="E329" s="181">
        <v>390301</v>
      </c>
      <c r="F329" s="181"/>
      <c r="G329" s="181"/>
      <c r="H329" s="205" t="s">
        <v>1065</v>
      </c>
      <c r="I329" s="188" t="s">
        <v>1066</v>
      </c>
      <c r="J329" s="187">
        <v>19</v>
      </c>
      <c r="R329" t="s">
        <v>1290</v>
      </c>
    </row>
    <row r="330" spans="1:18" ht="72">
      <c r="A330" s="186" t="s">
        <v>1063</v>
      </c>
      <c r="B330" s="186"/>
      <c r="C330" s="186"/>
      <c r="D330" s="186"/>
      <c r="E330" s="181">
        <v>390302</v>
      </c>
      <c r="F330" s="181" t="s">
        <v>951</v>
      </c>
      <c r="G330" s="181"/>
      <c r="H330" s="205" t="s">
        <v>1069</v>
      </c>
      <c r="I330" s="188" t="s">
        <v>1066</v>
      </c>
      <c r="J330" s="187">
        <v>9</v>
      </c>
      <c r="R330" t="s">
        <v>1290</v>
      </c>
    </row>
    <row r="331" spans="1:18" ht="72">
      <c r="A331" s="186" t="s">
        <v>1063</v>
      </c>
      <c r="B331" s="186"/>
      <c r="C331" s="186"/>
      <c r="D331" s="186"/>
      <c r="E331" s="181">
        <v>390303</v>
      </c>
      <c r="F331" s="181" t="s">
        <v>951</v>
      </c>
      <c r="G331" s="181"/>
      <c r="H331" s="205" t="s">
        <v>1071</v>
      </c>
      <c r="I331" s="188" t="s">
        <v>1066</v>
      </c>
      <c r="J331" s="187">
        <v>5</v>
      </c>
      <c r="R331" t="s">
        <v>1290</v>
      </c>
    </row>
    <row r="332" spans="1:18" ht="43.2">
      <c r="A332" s="186" t="s">
        <v>1072</v>
      </c>
      <c r="B332" s="186"/>
      <c r="C332" s="186"/>
      <c r="D332" s="186"/>
      <c r="E332" s="181">
        <v>390201</v>
      </c>
      <c r="F332" s="181"/>
      <c r="G332" s="181"/>
      <c r="H332" s="205" t="s">
        <v>232</v>
      </c>
      <c r="I332" s="188" t="s">
        <v>1074</v>
      </c>
      <c r="J332" s="187">
        <v>19</v>
      </c>
      <c r="R332" t="s">
        <v>1290</v>
      </c>
    </row>
    <row r="333" spans="1:18" ht="43.2">
      <c r="A333" s="186" t="s">
        <v>1072</v>
      </c>
      <c r="B333" s="186"/>
      <c r="C333" s="186"/>
      <c r="D333" s="186"/>
      <c r="E333" s="181">
        <v>390202</v>
      </c>
      <c r="F333" s="181" t="s">
        <v>951</v>
      </c>
      <c r="G333" s="181"/>
      <c r="H333" s="205" t="s">
        <v>1076</v>
      </c>
      <c r="I333" s="188" t="s">
        <v>1077</v>
      </c>
      <c r="J333" s="187">
        <v>9</v>
      </c>
      <c r="R333" t="s">
        <v>1290</v>
      </c>
    </row>
    <row r="334" spans="1:18" ht="43.2">
      <c r="A334" s="186" t="s">
        <v>1072</v>
      </c>
      <c r="B334" s="186"/>
      <c r="C334" s="186"/>
      <c r="D334" s="186"/>
      <c r="E334" s="181">
        <v>390203</v>
      </c>
      <c r="F334" s="181" t="s">
        <v>951</v>
      </c>
      <c r="G334" s="181"/>
      <c r="H334" s="205" t="s">
        <v>1079</v>
      </c>
      <c r="I334" s="188" t="s">
        <v>1080</v>
      </c>
      <c r="J334" s="187">
        <v>5</v>
      </c>
      <c r="R334" t="s">
        <v>1290</v>
      </c>
    </row>
    <row r="335" spans="1:18">
      <c r="A335" s="186" t="s">
        <v>1081</v>
      </c>
      <c r="B335" s="186"/>
      <c r="C335" s="186"/>
      <c r="D335" s="186"/>
      <c r="E335" s="181">
        <v>390401</v>
      </c>
      <c r="F335" s="181"/>
      <c r="G335" s="181"/>
      <c r="H335" s="205" t="s">
        <v>1083</v>
      </c>
      <c r="I335" s="188" t="s">
        <v>1084</v>
      </c>
      <c r="J335" s="187">
        <v>19</v>
      </c>
      <c r="R335" t="s">
        <v>1290</v>
      </c>
    </row>
    <row r="336" spans="1:18">
      <c r="A336" s="186" t="s">
        <v>1081</v>
      </c>
      <c r="B336" s="186"/>
      <c r="C336" s="186"/>
      <c r="D336" s="186"/>
      <c r="E336" s="181">
        <v>390402</v>
      </c>
      <c r="F336" s="181" t="s">
        <v>951</v>
      </c>
      <c r="G336" s="181"/>
      <c r="H336" s="205" t="s">
        <v>1086</v>
      </c>
      <c r="I336" s="188" t="s">
        <v>1087</v>
      </c>
      <c r="J336" s="187">
        <v>9</v>
      </c>
      <c r="R336" t="s">
        <v>1290</v>
      </c>
    </row>
    <row r="337" spans="1:18">
      <c r="A337" s="186" t="s">
        <v>1081</v>
      </c>
      <c r="B337" s="186"/>
      <c r="C337" s="186"/>
      <c r="D337" s="186"/>
      <c r="E337" s="181">
        <v>390403</v>
      </c>
      <c r="F337" s="181" t="s">
        <v>951</v>
      </c>
      <c r="G337" s="181"/>
      <c r="H337" s="205" t="s">
        <v>1089</v>
      </c>
      <c r="I337" s="188" t="s">
        <v>1090</v>
      </c>
      <c r="J337" s="187">
        <v>5</v>
      </c>
      <c r="R337" t="s">
        <v>1290</v>
      </c>
    </row>
    <row r="338" spans="1:18" ht="57.6">
      <c r="A338" s="186" t="s">
        <v>1091</v>
      </c>
      <c r="B338" s="186"/>
      <c r="C338" s="186"/>
      <c r="D338" s="186"/>
      <c r="E338" s="181">
        <v>390501</v>
      </c>
      <c r="F338" s="181"/>
      <c r="G338" s="181"/>
      <c r="H338" s="205" t="s">
        <v>1093</v>
      </c>
      <c r="I338" s="188" t="s">
        <v>1094</v>
      </c>
      <c r="J338" s="187">
        <v>19</v>
      </c>
      <c r="R338" t="s">
        <v>1290</v>
      </c>
    </row>
    <row r="339" spans="1:18" ht="57.6">
      <c r="A339" s="186" t="s">
        <v>1091</v>
      </c>
      <c r="B339" s="186"/>
      <c r="C339" s="186"/>
      <c r="D339" s="186"/>
      <c r="E339" s="181">
        <v>390502</v>
      </c>
      <c r="F339" s="181" t="s">
        <v>951</v>
      </c>
      <c r="G339" s="181"/>
      <c r="H339" s="205" t="s">
        <v>1096</v>
      </c>
      <c r="I339" s="188" t="s">
        <v>1097</v>
      </c>
      <c r="J339" s="187">
        <v>9</v>
      </c>
      <c r="R339" t="s">
        <v>1290</v>
      </c>
    </row>
    <row r="340" spans="1:18" ht="57.6">
      <c r="A340" s="186" t="s">
        <v>1091</v>
      </c>
      <c r="B340" s="186"/>
      <c r="C340" s="186"/>
      <c r="D340" s="186"/>
      <c r="E340" s="181">
        <v>390503</v>
      </c>
      <c r="F340" s="181" t="s">
        <v>951</v>
      </c>
      <c r="G340" s="181"/>
      <c r="H340" s="205" t="s">
        <v>1099</v>
      </c>
      <c r="I340" s="188" t="s">
        <v>1100</v>
      </c>
      <c r="J340" s="187">
        <v>5</v>
      </c>
      <c r="R340" t="s">
        <v>1290</v>
      </c>
    </row>
    <row r="341" spans="1:18">
      <c r="A341" s="186" t="s">
        <v>1091</v>
      </c>
      <c r="B341" s="186"/>
      <c r="C341" s="186"/>
      <c r="D341" s="186"/>
      <c r="E341" s="181">
        <v>390601</v>
      </c>
      <c r="F341" s="181"/>
      <c r="G341" s="181"/>
      <c r="H341" s="205" t="s">
        <v>1102</v>
      </c>
      <c r="I341" s="188" t="s">
        <v>1103</v>
      </c>
      <c r="J341" s="187">
        <v>19</v>
      </c>
      <c r="R341" t="s">
        <v>1290</v>
      </c>
    </row>
    <row r="342" spans="1:18">
      <c r="A342" s="186" t="s">
        <v>1091</v>
      </c>
      <c r="B342" s="186"/>
      <c r="C342" s="186"/>
      <c r="D342" s="186"/>
      <c r="E342" s="181">
        <v>390602</v>
      </c>
      <c r="F342" s="181" t="s">
        <v>951</v>
      </c>
      <c r="G342" s="181"/>
      <c r="H342" s="205" t="s">
        <v>1105</v>
      </c>
      <c r="I342" s="188" t="s">
        <v>1106</v>
      </c>
      <c r="J342" s="187">
        <v>9</v>
      </c>
      <c r="R342" t="s">
        <v>1290</v>
      </c>
    </row>
    <row r="343" spans="1:18">
      <c r="A343" s="186" t="s">
        <v>1091</v>
      </c>
      <c r="B343" s="186"/>
      <c r="C343" s="186"/>
      <c r="D343" s="186"/>
      <c r="E343" s="181">
        <v>390603</v>
      </c>
      <c r="F343" s="181" t="s">
        <v>951</v>
      </c>
      <c r="G343" s="181"/>
      <c r="H343" s="205" t="s">
        <v>1108</v>
      </c>
      <c r="I343" s="188" t="s">
        <v>1109</v>
      </c>
      <c r="J343" s="181">
        <v>5</v>
      </c>
      <c r="R343" t="s">
        <v>1290</v>
      </c>
    </row>
    <row r="344" spans="1:18">
      <c r="A344" s="186" t="s">
        <v>1110</v>
      </c>
      <c r="B344" s="186"/>
      <c r="C344" s="186"/>
      <c r="D344" s="186"/>
      <c r="E344" s="181">
        <v>390701</v>
      </c>
      <c r="F344" s="181"/>
      <c r="G344" s="181"/>
      <c r="H344" s="205" t="s">
        <v>1112</v>
      </c>
      <c r="I344" s="188" t="s">
        <v>1113</v>
      </c>
      <c r="J344" s="181">
        <v>19</v>
      </c>
      <c r="R344" t="s">
        <v>1290</v>
      </c>
    </row>
    <row r="345" spans="1:18">
      <c r="A345" s="186" t="s">
        <v>1110</v>
      </c>
      <c r="B345" s="186"/>
      <c r="C345" s="186"/>
      <c r="D345" s="186"/>
      <c r="E345" s="181">
        <v>390702</v>
      </c>
      <c r="F345" s="181" t="s">
        <v>951</v>
      </c>
      <c r="G345" s="181"/>
      <c r="H345" s="205" t="s">
        <v>1115</v>
      </c>
      <c r="I345" s="188" t="s">
        <v>1116</v>
      </c>
      <c r="J345" s="181">
        <v>9</v>
      </c>
      <c r="R345" t="s">
        <v>1290</v>
      </c>
    </row>
    <row r="346" spans="1:18">
      <c r="A346" s="186" t="s">
        <v>1110</v>
      </c>
      <c r="B346" s="186"/>
      <c r="C346" s="186"/>
      <c r="D346" s="186"/>
      <c r="E346" s="181">
        <v>390703</v>
      </c>
      <c r="F346" s="181" t="s">
        <v>951</v>
      </c>
      <c r="G346" s="181"/>
      <c r="H346" s="205" t="s">
        <v>1118</v>
      </c>
      <c r="I346" s="188" t="s">
        <v>1119</v>
      </c>
      <c r="J346" s="181">
        <v>5</v>
      </c>
      <c r="R346" t="s">
        <v>1290</v>
      </c>
    </row>
    <row r="347" spans="1:18" ht="28.8">
      <c r="A347" s="186" t="s">
        <v>1120</v>
      </c>
      <c r="B347" s="186"/>
      <c r="C347" s="186"/>
      <c r="D347" s="186"/>
      <c r="E347" s="181">
        <v>390801</v>
      </c>
      <c r="F347" s="181"/>
      <c r="G347" s="181"/>
      <c r="H347" s="205" t="s">
        <v>234</v>
      </c>
      <c r="I347" s="188" t="s">
        <v>1122</v>
      </c>
      <c r="J347" s="181">
        <v>19</v>
      </c>
      <c r="R347" t="s">
        <v>1290</v>
      </c>
    </row>
    <row r="348" spans="1:18" ht="28.8">
      <c r="A348" s="186" t="s">
        <v>1120</v>
      </c>
      <c r="B348" s="186"/>
      <c r="C348" s="186"/>
      <c r="D348" s="186"/>
      <c r="E348" s="181">
        <v>390802</v>
      </c>
      <c r="F348" s="181" t="s">
        <v>951</v>
      </c>
      <c r="G348" s="181"/>
      <c r="H348" s="205" t="s">
        <v>1124</v>
      </c>
      <c r="I348" s="188" t="s">
        <v>1125</v>
      </c>
      <c r="J348" s="181">
        <v>9</v>
      </c>
      <c r="R348" t="s">
        <v>1290</v>
      </c>
    </row>
    <row r="349" spans="1:18" ht="28.8">
      <c r="A349" s="186" t="s">
        <v>1120</v>
      </c>
      <c r="B349" s="186"/>
      <c r="C349" s="186"/>
      <c r="D349" s="186"/>
      <c r="E349" s="181">
        <v>390803</v>
      </c>
      <c r="F349" s="181" t="s">
        <v>951</v>
      </c>
      <c r="G349" s="181"/>
      <c r="H349" s="205" t="s">
        <v>1127</v>
      </c>
      <c r="I349" s="188" t="s">
        <v>1128</v>
      </c>
      <c r="J349" s="181">
        <v>5</v>
      </c>
      <c r="R349" t="s">
        <v>1290</v>
      </c>
    </row>
    <row r="350" spans="1:18" ht="28.8">
      <c r="A350" s="186" t="s">
        <v>1129</v>
      </c>
      <c r="B350" s="186"/>
      <c r="C350" s="186"/>
      <c r="D350" s="186"/>
      <c r="E350" s="181">
        <v>390905</v>
      </c>
      <c r="F350" s="181" t="s">
        <v>951</v>
      </c>
      <c r="G350" s="181"/>
      <c r="H350" s="205" t="s">
        <v>1130</v>
      </c>
      <c r="I350" s="188" t="s">
        <v>1131</v>
      </c>
      <c r="J350" s="181">
        <v>24</v>
      </c>
      <c r="R350" t="s">
        <v>1290</v>
      </c>
    </row>
    <row r="351" spans="1:18" ht="28.8">
      <c r="A351" s="186" t="s">
        <v>1129</v>
      </c>
      <c r="B351" s="186"/>
      <c r="C351" s="186"/>
      <c r="D351" s="186"/>
      <c r="E351" s="181">
        <v>390904</v>
      </c>
      <c r="F351" s="181" t="s">
        <v>951</v>
      </c>
      <c r="G351" s="181"/>
      <c r="H351" s="205" t="s">
        <v>1132</v>
      </c>
      <c r="I351" s="188" t="s">
        <v>1133</v>
      </c>
      <c r="J351" s="181">
        <v>20</v>
      </c>
      <c r="R351" t="s">
        <v>1290</v>
      </c>
    </row>
    <row r="352" spans="1:18" ht="28.8">
      <c r="A352" s="186" t="s">
        <v>1129</v>
      </c>
      <c r="B352" s="186"/>
      <c r="C352" s="186"/>
      <c r="D352" s="186"/>
      <c r="E352" s="181">
        <v>390901</v>
      </c>
      <c r="F352" s="181" t="s">
        <v>951</v>
      </c>
      <c r="G352" s="181"/>
      <c r="H352" s="205" t="s">
        <v>1135</v>
      </c>
      <c r="I352" s="188" t="s">
        <v>1136</v>
      </c>
      <c r="J352" s="181">
        <v>19</v>
      </c>
      <c r="R352" t="s">
        <v>1290</v>
      </c>
    </row>
    <row r="353" spans="1:18" ht="28.8">
      <c r="A353" s="186" t="s">
        <v>1137</v>
      </c>
      <c r="B353" s="186"/>
      <c r="C353" s="186"/>
      <c r="D353" s="186"/>
      <c r="E353" s="181">
        <v>390902</v>
      </c>
      <c r="F353" s="181" t="s">
        <v>951</v>
      </c>
      <c r="G353" s="181"/>
      <c r="H353" s="205" t="s">
        <v>236</v>
      </c>
      <c r="I353" s="188" t="s">
        <v>1139</v>
      </c>
      <c r="J353" s="181">
        <v>9</v>
      </c>
      <c r="R353" t="s">
        <v>1290</v>
      </c>
    </row>
    <row r="354" spans="1:18" ht="28.8">
      <c r="A354" s="186" t="s">
        <v>1140</v>
      </c>
      <c r="B354" s="186"/>
      <c r="C354" s="186"/>
      <c r="D354" s="186"/>
      <c r="E354" s="181">
        <v>390903</v>
      </c>
      <c r="F354" s="181" t="s">
        <v>951</v>
      </c>
      <c r="G354" s="181"/>
      <c r="H354" s="205" t="s">
        <v>1142</v>
      </c>
      <c r="I354" s="188" t="s">
        <v>1143</v>
      </c>
      <c r="J354" s="181">
        <v>5</v>
      </c>
      <c r="R354" t="s">
        <v>1290</v>
      </c>
    </row>
    <row r="355" spans="1:18" ht="28.8">
      <c r="A355" s="186">
        <v>24</v>
      </c>
      <c r="B355" s="186"/>
      <c r="C355" s="186"/>
      <c r="D355" s="186"/>
      <c r="E355" s="181">
        <v>391101</v>
      </c>
      <c r="F355" s="181"/>
      <c r="G355" s="181"/>
      <c r="H355" s="205" t="s">
        <v>1145</v>
      </c>
      <c r="I355" s="188" t="s">
        <v>1146</v>
      </c>
      <c r="J355" s="181">
        <v>19</v>
      </c>
      <c r="R355" t="s">
        <v>1290</v>
      </c>
    </row>
    <row r="356" spans="1:18" ht="28.8">
      <c r="A356" s="186">
        <v>25</v>
      </c>
      <c r="B356" s="186"/>
      <c r="C356" s="186"/>
      <c r="D356" s="186"/>
      <c r="E356" s="181">
        <v>391102</v>
      </c>
      <c r="F356" s="181" t="s">
        <v>951</v>
      </c>
      <c r="G356" s="181"/>
      <c r="H356" s="205" t="s">
        <v>1148</v>
      </c>
      <c r="I356" s="188" t="s">
        <v>1149</v>
      </c>
      <c r="J356" s="181">
        <v>9</v>
      </c>
      <c r="R356" t="s">
        <v>1290</v>
      </c>
    </row>
    <row r="357" spans="1:18" ht="28.8">
      <c r="A357" s="186">
        <v>26</v>
      </c>
      <c r="B357" s="186"/>
      <c r="C357" s="186"/>
      <c r="D357" s="186"/>
      <c r="E357" s="181">
        <v>391103</v>
      </c>
      <c r="F357" s="181" t="s">
        <v>951</v>
      </c>
      <c r="G357" s="181"/>
      <c r="H357" s="205" t="s">
        <v>1151</v>
      </c>
      <c r="I357" s="188" t="s">
        <v>1152</v>
      </c>
      <c r="J357" s="181">
        <v>5</v>
      </c>
      <c r="R357" t="s">
        <v>1290</v>
      </c>
    </row>
    <row r="358" spans="1:18">
      <c r="A358" s="186">
        <v>24</v>
      </c>
      <c r="B358" s="186"/>
      <c r="C358" s="186"/>
      <c r="D358" s="186"/>
      <c r="E358" s="181">
        <v>391201</v>
      </c>
      <c r="F358" s="181"/>
      <c r="G358" s="181"/>
      <c r="H358" s="205" t="s">
        <v>1154</v>
      </c>
      <c r="I358" s="188" t="s">
        <v>1155</v>
      </c>
      <c r="J358" s="181">
        <v>19</v>
      </c>
      <c r="R358" t="s">
        <v>1290</v>
      </c>
    </row>
    <row r="359" spans="1:18">
      <c r="A359" s="186">
        <v>25</v>
      </c>
      <c r="B359" s="186"/>
      <c r="C359" s="186"/>
      <c r="D359" s="186"/>
      <c r="E359" s="181">
        <v>391202</v>
      </c>
      <c r="F359" s="181" t="s">
        <v>951</v>
      </c>
      <c r="G359" s="181"/>
      <c r="H359" s="205" t="s">
        <v>1157</v>
      </c>
      <c r="I359" s="188" t="s">
        <v>1158</v>
      </c>
      <c r="J359" s="181">
        <v>9</v>
      </c>
      <c r="R359" t="s">
        <v>1290</v>
      </c>
    </row>
    <row r="360" spans="1:18">
      <c r="A360" s="186">
        <v>26</v>
      </c>
      <c r="B360" s="186"/>
      <c r="C360" s="186"/>
      <c r="D360" s="186"/>
      <c r="E360" s="181">
        <v>391203</v>
      </c>
      <c r="F360" s="181" t="s">
        <v>951</v>
      </c>
      <c r="G360" s="181"/>
      <c r="H360" s="205" t="s">
        <v>1160</v>
      </c>
      <c r="I360" s="188" t="s">
        <v>1161</v>
      </c>
      <c r="J360" s="181">
        <v>5</v>
      </c>
      <c r="R360" t="s">
        <v>1290</v>
      </c>
    </row>
    <row r="361" spans="1:18">
      <c r="A361" s="186" t="s">
        <v>1162</v>
      </c>
      <c r="B361" s="189"/>
      <c r="C361" s="189"/>
      <c r="D361" s="189"/>
      <c r="E361" s="181">
        <v>397303</v>
      </c>
      <c r="F361" s="190"/>
      <c r="G361" s="181"/>
      <c r="H361" s="205" t="s">
        <v>1164</v>
      </c>
      <c r="I361" s="188" t="s">
        <v>1165</v>
      </c>
      <c r="J361" s="181">
        <v>19</v>
      </c>
      <c r="R361" t="s">
        <v>1290</v>
      </c>
    </row>
    <row r="362" spans="1:18">
      <c r="A362" s="186" t="s">
        <v>1166</v>
      </c>
      <c r="B362" s="189"/>
      <c r="C362" s="189"/>
      <c r="D362" s="189"/>
      <c r="E362" s="181">
        <v>397304</v>
      </c>
      <c r="F362" s="190"/>
      <c r="G362" s="181"/>
      <c r="H362" s="205" t="s">
        <v>1167</v>
      </c>
      <c r="I362" s="188" t="s">
        <v>1168</v>
      </c>
      <c r="J362" s="181">
        <v>9</v>
      </c>
      <c r="R362" t="s">
        <v>1290</v>
      </c>
    </row>
    <row r="363" spans="1:18">
      <c r="A363" s="186" t="s">
        <v>1169</v>
      </c>
      <c r="B363" s="189"/>
      <c r="C363" s="189"/>
      <c r="D363" s="189"/>
      <c r="E363" s="181">
        <v>397305</v>
      </c>
      <c r="F363" s="190"/>
      <c r="G363" s="181"/>
      <c r="H363" s="205" t="s">
        <v>1170</v>
      </c>
      <c r="I363" s="188" t="s">
        <v>1171</v>
      </c>
      <c r="J363" s="181">
        <v>5</v>
      </c>
      <c r="R363" t="s">
        <v>1290</v>
      </c>
    </row>
    <row r="364" spans="1:18" ht="28.8">
      <c r="A364" s="186">
        <v>28</v>
      </c>
      <c r="B364" s="186"/>
      <c r="C364" s="186"/>
      <c r="D364" s="186"/>
      <c r="E364" s="181">
        <v>398301</v>
      </c>
      <c r="F364" s="181" t="s">
        <v>951</v>
      </c>
      <c r="G364" s="181"/>
      <c r="H364" s="205" t="s">
        <v>1173</v>
      </c>
      <c r="I364" s="188" t="s">
        <v>1174</v>
      </c>
      <c r="J364" s="181">
        <v>8</v>
      </c>
      <c r="R364" t="s">
        <v>1290</v>
      </c>
    </row>
    <row r="365" spans="1:18" ht="28.8">
      <c r="A365" s="186">
        <v>30</v>
      </c>
      <c r="B365" s="186"/>
      <c r="C365" s="186"/>
      <c r="D365" s="186"/>
      <c r="E365" s="181">
        <v>398302</v>
      </c>
      <c r="F365" s="181" t="s">
        <v>951</v>
      </c>
      <c r="G365" s="181"/>
      <c r="H365" s="205" t="s">
        <v>244</v>
      </c>
      <c r="I365" s="188" t="s">
        <v>1179</v>
      </c>
      <c r="J365" s="181">
        <v>0</v>
      </c>
      <c r="R365" t="s">
        <v>1290</v>
      </c>
    </row>
    <row r="366" spans="1:18">
      <c r="A366" s="186">
        <v>30.1</v>
      </c>
      <c r="B366" s="186"/>
      <c r="C366" s="186"/>
      <c r="D366" s="186"/>
      <c r="E366" s="181">
        <v>398303</v>
      </c>
      <c r="F366" s="181" t="s">
        <v>951</v>
      </c>
      <c r="G366" s="181"/>
      <c r="H366" s="205" t="s">
        <v>1181</v>
      </c>
      <c r="I366" s="188" t="s">
        <v>1182</v>
      </c>
      <c r="J366" s="181">
        <v>0</v>
      </c>
      <c r="R366" t="s">
        <v>1290</v>
      </c>
    </row>
    <row r="367" spans="1:18" ht="28.8">
      <c r="A367" s="186">
        <v>33</v>
      </c>
      <c r="B367" s="186"/>
      <c r="C367" s="186"/>
      <c r="D367" s="186"/>
      <c r="E367" s="181">
        <v>398304</v>
      </c>
      <c r="F367" s="181" t="s">
        <v>951</v>
      </c>
      <c r="G367" s="181"/>
      <c r="H367" s="205" t="s">
        <v>1184</v>
      </c>
      <c r="I367" s="188" t="s">
        <v>1185</v>
      </c>
      <c r="J367" s="181">
        <v>19</v>
      </c>
      <c r="R367" t="s">
        <v>1290</v>
      </c>
    </row>
    <row r="368" spans="1:18" ht="28.8">
      <c r="A368" s="186">
        <v>33</v>
      </c>
      <c r="B368" s="186"/>
      <c r="C368" s="186"/>
      <c r="D368" s="186"/>
      <c r="E368" s="181">
        <v>398305</v>
      </c>
      <c r="F368" s="181" t="s">
        <v>951</v>
      </c>
      <c r="G368" s="181"/>
      <c r="H368" s="205" t="s">
        <v>1184</v>
      </c>
      <c r="I368" s="188" t="s">
        <v>1185</v>
      </c>
      <c r="J368" s="181">
        <v>9</v>
      </c>
      <c r="R368" t="s">
        <v>1290</v>
      </c>
    </row>
    <row r="369" spans="1:18" ht="28.8">
      <c r="A369" s="186">
        <v>33</v>
      </c>
      <c r="B369" s="186"/>
      <c r="C369" s="186"/>
      <c r="D369" s="186"/>
      <c r="E369" s="181">
        <v>398306</v>
      </c>
      <c r="F369" s="181" t="s">
        <v>951</v>
      </c>
      <c r="G369" s="181"/>
      <c r="H369" s="205" t="s">
        <v>1184</v>
      </c>
      <c r="I369" s="188" t="s">
        <v>1185</v>
      </c>
      <c r="J369" s="181">
        <v>5</v>
      </c>
      <c r="R369" t="s">
        <v>1290</v>
      </c>
    </row>
    <row r="370" spans="1:18">
      <c r="A370" s="186" t="s">
        <v>1186</v>
      </c>
      <c r="B370" s="186"/>
      <c r="C370" s="186"/>
      <c r="D370" s="186"/>
      <c r="E370" s="181">
        <v>399105</v>
      </c>
      <c r="F370" s="181"/>
      <c r="G370" s="181"/>
      <c r="H370" s="205" t="s">
        <v>1188</v>
      </c>
      <c r="I370" s="188" t="s">
        <v>1189</v>
      </c>
      <c r="J370" s="181">
        <v>24</v>
      </c>
      <c r="R370" t="s">
        <v>1290</v>
      </c>
    </row>
    <row r="371" spans="1:18">
      <c r="A371" s="186" t="s">
        <v>1186</v>
      </c>
      <c r="B371" s="186"/>
      <c r="C371" s="186"/>
      <c r="D371" s="186"/>
      <c r="E371" s="181">
        <v>399104</v>
      </c>
      <c r="F371" s="181"/>
      <c r="G371" s="181"/>
      <c r="H371" s="205" t="s">
        <v>1191</v>
      </c>
      <c r="I371" s="188" t="s">
        <v>1192</v>
      </c>
      <c r="J371" s="181">
        <v>20</v>
      </c>
      <c r="R371" t="s">
        <v>1290</v>
      </c>
    </row>
    <row r="372" spans="1:18">
      <c r="A372" s="186">
        <v>34</v>
      </c>
      <c r="B372" s="186"/>
      <c r="C372" s="186"/>
      <c r="D372" s="186"/>
      <c r="E372" s="181">
        <v>399101</v>
      </c>
      <c r="F372" s="181"/>
      <c r="G372" s="181"/>
      <c r="H372" s="205" t="s">
        <v>1194</v>
      </c>
      <c r="I372" s="188" t="s">
        <v>1195</v>
      </c>
      <c r="J372" s="181">
        <v>19</v>
      </c>
      <c r="R372" t="s">
        <v>1290</v>
      </c>
    </row>
    <row r="373" spans="1:18">
      <c r="A373" s="186">
        <v>34</v>
      </c>
      <c r="B373" s="186"/>
      <c r="C373" s="186"/>
      <c r="D373" s="186"/>
      <c r="E373" s="181">
        <v>399102</v>
      </c>
      <c r="F373" s="181" t="s">
        <v>951</v>
      </c>
      <c r="G373" s="181"/>
      <c r="H373" s="205" t="s">
        <v>1197</v>
      </c>
      <c r="I373" s="188" t="s">
        <v>1198</v>
      </c>
      <c r="J373" s="181">
        <v>9</v>
      </c>
      <c r="R373" t="s">
        <v>1290</v>
      </c>
    </row>
    <row r="374" spans="1:18">
      <c r="A374" s="186">
        <v>34</v>
      </c>
      <c r="B374" s="186"/>
      <c r="C374" s="186"/>
      <c r="D374" s="186"/>
      <c r="E374" s="181">
        <v>399103</v>
      </c>
      <c r="F374" s="181" t="s">
        <v>951</v>
      </c>
      <c r="G374" s="181"/>
      <c r="H374" s="205" t="s">
        <v>1200</v>
      </c>
      <c r="I374" s="188" t="s">
        <v>1201</v>
      </c>
      <c r="J374" s="181">
        <v>5</v>
      </c>
      <c r="R374" t="s">
        <v>1290</v>
      </c>
    </row>
    <row r="375" spans="1:18">
      <c r="A375" s="186">
        <v>35</v>
      </c>
      <c r="B375" s="186"/>
      <c r="C375" s="186"/>
      <c r="D375" s="186"/>
      <c r="E375" s="181">
        <v>397301</v>
      </c>
      <c r="F375" s="181" t="s">
        <v>951</v>
      </c>
      <c r="G375" s="181"/>
      <c r="H375" s="205" t="s">
        <v>1203</v>
      </c>
      <c r="I375" s="188" t="s">
        <v>1204</v>
      </c>
      <c r="J375" s="181">
        <v>24</v>
      </c>
      <c r="R375" t="s">
        <v>1290</v>
      </c>
    </row>
    <row r="376" spans="1:18">
      <c r="A376" s="186">
        <v>35</v>
      </c>
      <c r="B376" s="186"/>
      <c r="C376" s="186"/>
      <c r="D376" s="186"/>
      <c r="E376" s="181">
        <v>397314</v>
      </c>
      <c r="F376" s="181" t="s">
        <v>951</v>
      </c>
      <c r="G376" s="181"/>
      <c r="H376" s="205" t="s">
        <v>1203</v>
      </c>
      <c r="I376" s="188" t="s">
        <v>1204</v>
      </c>
      <c r="J376" s="181">
        <v>20</v>
      </c>
      <c r="R376" t="s">
        <v>1290</v>
      </c>
    </row>
    <row r="377" spans="1:18">
      <c r="A377" s="186">
        <v>35</v>
      </c>
      <c r="B377" s="186"/>
      <c r="C377" s="186"/>
      <c r="D377" s="186"/>
      <c r="E377" s="181">
        <v>397311</v>
      </c>
      <c r="F377" s="181" t="s">
        <v>951</v>
      </c>
      <c r="G377" s="181"/>
      <c r="H377" s="205" t="s">
        <v>1203</v>
      </c>
      <c r="I377" s="188" t="s">
        <v>1204</v>
      </c>
      <c r="J377" s="181">
        <v>19</v>
      </c>
      <c r="R377" t="s">
        <v>1290</v>
      </c>
    </row>
    <row r="378" spans="1:18">
      <c r="A378" s="186">
        <v>35</v>
      </c>
      <c r="B378" s="186"/>
      <c r="C378" s="186"/>
      <c r="D378" s="186"/>
      <c r="E378" s="181">
        <v>397312</v>
      </c>
      <c r="F378" s="181" t="s">
        <v>951</v>
      </c>
      <c r="G378" s="181"/>
      <c r="H378" s="205" t="s">
        <v>1203</v>
      </c>
      <c r="I378" s="188" t="s">
        <v>1204</v>
      </c>
      <c r="J378" s="181">
        <v>9</v>
      </c>
      <c r="R378" t="s">
        <v>1290</v>
      </c>
    </row>
    <row r="379" spans="1:18">
      <c r="A379" s="186">
        <v>35</v>
      </c>
      <c r="B379" s="186"/>
      <c r="C379" s="186"/>
      <c r="D379" s="186"/>
      <c r="E379" s="181">
        <v>397313</v>
      </c>
      <c r="F379" s="181" t="s">
        <v>951</v>
      </c>
      <c r="G379" s="181"/>
      <c r="H379" s="205" t="s">
        <v>1203</v>
      </c>
      <c r="I379" s="188" t="s">
        <v>1204</v>
      </c>
      <c r="J379" s="181">
        <v>5</v>
      </c>
      <c r="R379" t="s">
        <v>1290</v>
      </c>
    </row>
    <row r="380" spans="1:18">
      <c r="A380" s="186">
        <v>35</v>
      </c>
      <c r="B380" s="186"/>
      <c r="C380" s="186"/>
      <c r="D380" s="186"/>
      <c r="E380" s="181">
        <v>397302</v>
      </c>
      <c r="F380" s="181" t="s">
        <v>951</v>
      </c>
      <c r="G380" s="181"/>
      <c r="H380" s="205" t="s">
        <v>1207</v>
      </c>
      <c r="I380" s="188" t="s">
        <v>1208</v>
      </c>
      <c r="J380" s="181">
        <v>24</v>
      </c>
      <c r="R380" t="s">
        <v>1290</v>
      </c>
    </row>
    <row r="381" spans="1:18">
      <c r="A381" s="186">
        <v>35</v>
      </c>
      <c r="B381" s="186"/>
      <c r="C381" s="186"/>
      <c r="D381" s="186"/>
      <c r="E381" s="181">
        <v>397324</v>
      </c>
      <c r="F381" s="181" t="s">
        <v>951</v>
      </c>
      <c r="G381" s="181"/>
      <c r="H381" s="205" t="s">
        <v>1207</v>
      </c>
      <c r="I381" s="188" t="s">
        <v>1208</v>
      </c>
      <c r="J381" s="181">
        <v>20</v>
      </c>
      <c r="R381" t="s">
        <v>1290</v>
      </c>
    </row>
    <row r="382" spans="1:18">
      <c r="A382" s="186">
        <v>35</v>
      </c>
      <c r="B382" s="186"/>
      <c r="C382" s="186"/>
      <c r="D382" s="186"/>
      <c r="E382" s="181">
        <v>397321</v>
      </c>
      <c r="F382" s="181" t="s">
        <v>951</v>
      </c>
      <c r="G382" s="181"/>
      <c r="H382" s="205" t="s">
        <v>1207</v>
      </c>
      <c r="I382" s="188" t="s">
        <v>1208</v>
      </c>
      <c r="J382" s="181">
        <v>19</v>
      </c>
      <c r="R382" t="s">
        <v>1290</v>
      </c>
    </row>
    <row r="383" spans="1:18">
      <c r="A383" s="186">
        <v>35</v>
      </c>
      <c r="B383" s="186"/>
      <c r="C383" s="186"/>
      <c r="D383" s="186"/>
      <c r="E383" s="181">
        <v>397322</v>
      </c>
      <c r="F383" s="181" t="s">
        <v>951</v>
      </c>
      <c r="G383" s="181"/>
      <c r="H383" s="205" t="s">
        <v>1207</v>
      </c>
      <c r="I383" s="188" t="s">
        <v>1208</v>
      </c>
      <c r="J383" s="181">
        <v>9</v>
      </c>
      <c r="R383" t="s">
        <v>1290</v>
      </c>
    </row>
    <row r="384" spans="1:18">
      <c r="A384" s="186">
        <v>35</v>
      </c>
      <c r="B384" s="186"/>
      <c r="C384" s="186"/>
      <c r="D384" s="186"/>
      <c r="E384" s="181">
        <v>397323</v>
      </c>
      <c r="F384" s="181" t="s">
        <v>951</v>
      </c>
      <c r="G384" s="181"/>
      <c r="H384" s="205" t="s">
        <v>1207</v>
      </c>
      <c r="I384" s="188" t="s">
        <v>1208</v>
      </c>
      <c r="J384" s="181">
        <v>5</v>
      </c>
      <c r="R384" t="s">
        <v>1290</v>
      </c>
    </row>
    <row r="385" spans="1:18">
      <c r="A385" s="189"/>
      <c r="B385" s="189"/>
      <c r="C385" s="189"/>
      <c r="D385" s="189"/>
      <c r="E385" s="181">
        <v>391301</v>
      </c>
      <c r="F385" s="181"/>
      <c r="G385" s="181"/>
      <c r="H385" s="205" t="s">
        <v>242</v>
      </c>
      <c r="I385" s="188" t="s">
        <v>1210</v>
      </c>
      <c r="J385" s="181">
        <v>19</v>
      </c>
      <c r="R385" t="s">
        <v>1290</v>
      </c>
    </row>
    <row r="386" spans="1:18">
      <c r="A386" s="189"/>
      <c r="B386" s="189"/>
      <c r="C386" s="189"/>
      <c r="D386" s="189"/>
      <c r="E386" s="181">
        <v>391302</v>
      </c>
      <c r="F386" s="181" t="s">
        <v>951</v>
      </c>
      <c r="G386" s="181"/>
      <c r="H386" s="205" t="s">
        <v>1212</v>
      </c>
      <c r="I386" s="188" t="s">
        <v>1213</v>
      </c>
      <c r="J386" s="181">
        <v>9</v>
      </c>
      <c r="R386" t="s">
        <v>1290</v>
      </c>
    </row>
    <row r="387" spans="1:18">
      <c r="A387" s="189"/>
      <c r="B387" s="189"/>
      <c r="C387" s="189"/>
      <c r="D387" s="189"/>
      <c r="E387" s="181">
        <v>391303</v>
      </c>
      <c r="F387" s="181" t="s">
        <v>951</v>
      </c>
      <c r="G387" s="181"/>
      <c r="H387" s="205" t="s">
        <v>1215</v>
      </c>
      <c r="I387" s="188" t="s">
        <v>1216</v>
      </c>
      <c r="J387" s="181">
        <v>5</v>
      </c>
      <c r="R387" t="s">
        <v>1290</v>
      </c>
    </row>
    <row r="388" spans="1:18" ht="28.8">
      <c r="A388" s="189"/>
      <c r="B388" s="189"/>
      <c r="C388" s="189"/>
      <c r="D388" s="189"/>
      <c r="E388" s="181">
        <v>391304</v>
      </c>
      <c r="F388" s="181" t="s">
        <v>951</v>
      </c>
      <c r="G388" s="181"/>
      <c r="H388" s="205" t="s">
        <v>1218</v>
      </c>
      <c r="I388" s="188" t="s">
        <v>1219</v>
      </c>
      <c r="J388" s="181">
        <v>0</v>
      </c>
      <c r="R388" t="s">
        <v>1290</v>
      </c>
    </row>
    <row r="389" spans="1:18" ht="28.8">
      <c r="A389" s="186"/>
      <c r="B389" s="186">
        <v>1</v>
      </c>
      <c r="C389" s="186"/>
      <c r="D389" s="186"/>
      <c r="E389" s="181">
        <v>396301</v>
      </c>
      <c r="F389" s="181" t="s">
        <v>951</v>
      </c>
      <c r="G389" s="181"/>
      <c r="H389" s="205" t="s">
        <v>1221</v>
      </c>
      <c r="I389" s="188" t="s">
        <v>1222</v>
      </c>
      <c r="J389" s="181">
        <v>19</v>
      </c>
      <c r="R389" t="s">
        <v>1290</v>
      </c>
    </row>
    <row r="390" spans="1:18" ht="28.8">
      <c r="A390" s="186"/>
      <c r="B390" s="186">
        <v>1</v>
      </c>
      <c r="C390" s="186"/>
      <c r="D390" s="186"/>
      <c r="E390" s="181">
        <v>396311</v>
      </c>
      <c r="F390" s="181" t="s">
        <v>951</v>
      </c>
      <c r="G390" s="181"/>
      <c r="H390" s="205" t="s">
        <v>1221</v>
      </c>
      <c r="I390" s="188" t="s">
        <v>1222</v>
      </c>
      <c r="J390" s="181">
        <v>9</v>
      </c>
      <c r="R390" t="s">
        <v>1290</v>
      </c>
    </row>
    <row r="391" spans="1:18" ht="28.8">
      <c r="A391" s="186"/>
      <c r="B391" s="186">
        <v>1</v>
      </c>
      <c r="C391" s="186"/>
      <c r="D391" s="186"/>
      <c r="E391" s="181">
        <v>396312</v>
      </c>
      <c r="F391" s="181" t="s">
        <v>951</v>
      </c>
      <c r="G391" s="181"/>
      <c r="H391" s="205" t="s">
        <v>1221</v>
      </c>
      <c r="I391" s="188" t="s">
        <v>1222</v>
      </c>
      <c r="J391" s="181">
        <v>5</v>
      </c>
      <c r="R391" t="s">
        <v>1290</v>
      </c>
    </row>
    <row r="392" spans="1:18">
      <c r="A392" s="186"/>
      <c r="B392" s="186">
        <v>2</v>
      </c>
      <c r="C392" s="186"/>
      <c r="D392" s="186"/>
      <c r="E392" s="181">
        <v>396302</v>
      </c>
      <c r="F392" s="181" t="s">
        <v>951</v>
      </c>
      <c r="G392" s="181"/>
      <c r="H392" s="205" t="s">
        <v>1224</v>
      </c>
      <c r="I392" s="188" t="s">
        <v>1225</v>
      </c>
      <c r="J392" s="181">
        <v>19</v>
      </c>
      <c r="R392" t="s">
        <v>1290</v>
      </c>
    </row>
    <row r="393" spans="1:18">
      <c r="A393" s="186"/>
      <c r="B393" s="186">
        <v>3</v>
      </c>
      <c r="C393" s="186"/>
      <c r="D393" s="186"/>
      <c r="E393" s="181">
        <v>396303</v>
      </c>
      <c r="F393" s="181" t="s">
        <v>951</v>
      </c>
      <c r="G393" s="181"/>
      <c r="H393" s="205" t="s">
        <v>1227</v>
      </c>
      <c r="I393" s="188" t="s">
        <v>1228</v>
      </c>
      <c r="J393" s="181">
        <v>19</v>
      </c>
      <c r="R393" t="s">
        <v>1290</v>
      </c>
    </row>
    <row r="394" spans="1:18" ht="72">
      <c r="A394" s="186"/>
      <c r="B394" s="186">
        <v>4</v>
      </c>
      <c r="C394" s="186"/>
      <c r="D394" s="186"/>
      <c r="E394" s="181">
        <v>396304</v>
      </c>
      <c r="F394" s="181"/>
      <c r="G394" s="181"/>
      <c r="H394" s="205" t="s">
        <v>1230</v>
      </c>
      <c r="I394" s="188" t="s">
        <v>1231</v>
      </c>
      <c r="J394" s="181">
        <v>19</v>
      </c>
      <c r="R394" t="s">
        <v>1290</v>
      </c>
    </row>
    <row r="395" spans="1:18" ht="72">
      <c r="A395" s="186"/>
      <c r="B395" s="186">
        <v>4</v>
      </c>
      <c r="C395" s="186"/>
      <c r="D395" s="186"/>
      <c r="E395" s="181">
        <v>396309</v>
      </c>
      <c r="F395" s="181"/>
      <c r="G395" s="181"/>
      <c r="H395" s="205" t="s">
        <v>1230</v>
      </c>
      <c r="I395" s="188" t="s">
        <v>1231</v>
      </c>
      <c r="J395" s="181">
        <v>9</v>
      </c>
      <c r="R395" t="s">
        <v>1290</v>
      </c>
    </row>
    <row r="396" spans="1:18" ht="72">
      <c r="A396" s="186"/>
      <c r="B396" s="186">
        <v>4</v>
      </c>
      <c r="C396" s="186"/>
      <c r="D396" s="186"/>
      <c r="E396" s="181">
        <v>396310</v>
      </c>
      <c r="F396" s="181"/>
      <c r="G396" s="181"/>
      <c r="H396" s="205" t="s">
        <v>1230</v>
      </c>
      <c r="I396" s="188" t="s">
        <v>1231</v>
      </c>
      <c r="J396" s="181">
        <v>5</v>
      </c>
      <c r="R396" t="s">
        <v>1290</v>
      </c>
    </row>
    <row r="397" spans="1:18" ht="28.8">
      <c r="A397" s="186"/>
      <c r="B397" s="186" t="s">
        <v>1232</v>
      </c>
      <c r="C397" s="186"/>
      <c r="D397" s="186"/>
      <c r="E397" s="181">
        <v>396306</v>
      </c>
      <c r="F397" s="181"/>
      <c r="G397" s="181"/>
      <c r="H397" s="205" t="s">
        <v>1234</v>
      </c>
      <c r="I397" s="188" t="s">
        <v>1235</v>
      </c>
      <c r="J397" s="181">
        <v>19</v>
      </c>
      <c r="R397" t="s">
        <v>1290</v>
      </c>
    </row>
    <row r="398" spans="1:18" ht="28.8">
      <c r="A398" s="186"/>
      <c r="B398" s="186" t="s">
        <v>1232</v>
      </c>
      <c r="C398" s="186"/>
      <c r="D398" s="186"/>
      <c r="E398" s="181">
        <v>396307</v>
      </c>
      <c r="F398" s="181"/>
      <c r="G398" s="181"/>
      <c r="H398" s="205" t="s">
        <v>1234</v>
      </c>
      <c r="I398" s="188" t="s">
        <v>1235</v>
      </c>
      <c r="J398" s="181">
        <v>9</v>
      </c>
      <c r="R398" t="s">
        <v>1290</v>
      </c>
    </row>
    <row r="399" spans="1:18" ht="28.8">
      <c r="A399" s="186"/>
      <c r="B399" s="186" t="s">
        <v>1232</v>
      </c>
      <c r="C399" s="186"/>
      <c r="D399" s="186"/>
      <c r="E399" s="181">
        <v>396308</v>
      </c>
      <c r="F399" s="181"/>
      <c r="G399" s="181"/>
      <c r="H399" s="205" t="s">
        <v>1234</v>
      </c>
      <c r="I399" s="188" t="s">
        <v>1235</v>
      </c>
      <c r="J399" s="181">
        <v>5</v>
      </c>
      <c r="R399" t="s">
        <v>1290</v>
      </c>
    </row>
    <row r="400" spans="1:18" ht="72">
      <c r="A400" s="186" t="s">
        <v>1063</v>
      </c>
      <c r="B400" s="186"/>
      <c r="C400" s="186"/>
      <c r="D400" s="186"/>
      <c r="E400" s="181">
        <v>350101</v>
      </c>
      <c r="F400" s="181"/>
      <c r="G400" s="181" t="s">
        <v>1291</v>
      </c>
      <c r="H400" s="205" t="s">
        <v>1065</v>
      </c>
      <c r="I400" s="188" t="s">
        <v>1066</v>
      </c>
      <c r="J400" s="187">
        <v>19</v>
      </c>
      <c r="R400" t="s">
        <v>1292</v>
      </c>
    </row>
    <row r="401" spans="1:18" ht="72">
      <c r="A401" s="186" t="s">
        <v>1063</v>
      </c>
      <c r="B401" s="186"/>
      <c r="C401" s="186"/>
      <c r="D401" s="186"/>
      <c r="E401" s="181">
        <v>350102</v>
      </c>
      <c r="F401" s="181"/>
      <c r="G401" s="181" t="s">
        <v>1293</v>
      </c>
      <c r="H401" s="205" t="s">
        <v>1069</v>
      </c>
      <c r="I401" s="188" t="s">
        <v>1066</v>
      </c>
      <c r="J401" s="187">
        <v>9</v>
      </c>
      <c r="R401" t="s">
        <v>1292</v>
      </c>
    </row>
    <row r="402" spans="1:18" ht="72">
      <c r="A402" s="186" t="s">
        <v>1063</v>
      </c>
      <c r="B402" s="186"/>
      <c r="C402" s="186"/>
      <c r="D402" s="186"/>
      <c r="E402" s="181">
        <v>350103</v>
      </c>
      <c r="F402" s="181"/>
      <c r="G402" s="181" t="s">
        <v>1294</v>
      </c>
      <c r="H402" s="205" t="s">
        <v>1071</v>
      </c>
      <c r="I402" s="188" t="s">
        <v>1066</v>
      </c>
      <c r="J402" s="187">
        <v>5</v>
      </c>
      <c r="R402" t="s">
        <v>1292</v>
      </c>
    </row>
    <row r="403" spans="1:18" ht="43.2">
      <c r="A403" s="186" t="s">
        <v>1072</v>
      </c>
      <c r="B403" s="186"/>
      <c r="C403" s="186"/>
      <c r="D403" s="186"/>
      <c r="E403" s="181">
        <v>350201</v>
      </c>
      <c r="F403" s="181"/>
      <c r="G403" s="181" t="s">
        <v>1295</v>
      </c>
      <c r="H403" s="205" t="s">
        <v>232</v>
      </c>
      <c r="I403" s="188" t="s">
        <v>1074</v>
      </c>
      <c r="J403" s="187">
        <v>19</v>
      </c>
      <c r="R403" t="s">
        <v>1292</v>
      </c>
    </row>
    <row r="404" spans="1:18" ht="43.2">
      <c r="A404" s="186" t="s">
        <v>1072</v>
      </c>
      <c r="B404" s="186"/>
      <c r="C404" s="186"/>
      <c r="D404" s="186"/>
      <c r="E404" s="181">
        <v>350202</v>
      </c>
      <c r="F404" s="181"/>
      <c r="G404" s="181" t="s">
        <v>1296</v>
      </c>
      <c r="H404" s="205" t="s">
        <v>1076</v>
      </c>
      <c r="I404" s="188" t="s">
        <v>1077</v>
      </c>
      <c r="J404" s="187">
        <v>9</v>
      </c>
      <c r="R404" t="s">
        <v>1292</v>
      </c>
    </row>
    <row r="405" spans="1:18" ht="43.2">
      <c r="A405" s="186" t="s">
        <v>1072</v>
      </c>
      <c r="B405" s="186"/>
      <c r="C405" s="186"/>
      <c r="D405" s="186"/>
      <c r="E405" s="181">
        <v>350203</v>
      </c>
      <c r="F405" s="181"/>
      <c r="G405" s="181" t="s">
        <v>1297</v>
      </c>
      <c r="H405" s="205" t="s">
        <v>1079</v>
      </c>
      <c r="I405" s="188" t="s">
        <v>1080</v>
      </c>
      <c r="J405" s="187">
        <v>5</v>
      </c>
      <c r="R405" t="s">
        <v>1292</v>
      </c>
    </row>
    <row r="406" spans="1:18">
      <c r="A406" s="186" t="s">
        <v>1081</v>
      </c>
      <c r="B406" s="186"/>
      <c r="C406" s="186"/>
      <c r="D406" s="186"/>
      <c r="E406" s="181">
        <v>350401</v>
      </c>
      <c r="F406" s="181"/>
      <c r="G406" s="181" t="s">
        <v>1298</v>
      </c>
      <c r="H406" s="205" t="s">
        <v>1083</v>
      </c>
      <c r="I406" s="188" t="s">
        <v>1084</v>
      </c>
      <c r="J406" s="187">
        <v>19</v>
      </c>
      <c r="R406" t="s">
        <v>1292</v>
      </c>
    </row>
    <row r="407" spans="1:18">
      <c r="A407" s="186" t="s">
        <v>1081</v>
      </c>
      <c r="B407" s="186"/>
      <c r="C407" s="186"/>
      <c r="D407" s="186"/>
      <c r="E407" s="181">
        <v>350402</v>
      </c>
      <c r="F407" s="181"/>
      <c r="G407" s="181" t="s">
        <v>1299</v>
      </c>
      <c r="H407" s="205" t="s">
        <v>1086</v>
      </c>
      <c r="I407" s="188" t="s">
        <v>1087</v>
      </c>
      <c r="J407" s="187">
        <v>9</v>
      </c>
      <c r="R407" t="s">
        <v>1292</v>
      </c>
    </row>
    <row r="408" spans="1:18">
      <c r="A408" s="186" t="s">
        <v>1081</v>
      </c>
      <c r="B408" s="186"/>
      <c r="C408" s="186"/>
      <c r="D408" s="186"/>
      <c r="E408" s="181">
        <v>350403</v>
      </c>
      <c r="F408" s="181"/>
      <c r="G408" s="181" t="s">
        <v>1300</v>
      </c>
      <c r="H408" s="205" t="s">
        <v>1089</v>
      </c>
      <c r="I408" s="188" t="s">
        <v>1090</v>
      </c>
      <c r="J408" s="187">
        <v>5</v>
      </c>
      <c r="R408" t="s">
        <v>1292</v>
      </c>
    </row>
    <row r="409" spans="1:18" ht="57.6">
      <c r="A409" s="186" t="s">
        <v>1091</v>
      </c>
      <c r="B409" s="186"/>
      <c r="C409" s="186"/>
      <c r="D409" s="186"/>
      <c r="E409" s="181">
        <v>350501</v>
      </c>
      <c r="F409" s="181"/>
      <c r="G409" s="181" t="s">
        <v>1301</v>
      </c>
      <c r="H409" s="205" t="s">
        <v>1093</v>
      </c>
      <c r="I409" s="188" t="s">
        <v>1094</v>
      </c>
      <c r="J409" s="187">
        <v>19</v>
      </c>
      <c r="R409" t="s">
        <v>1292</v>
      </c>
    </row>
    <row r="410" spans="1:18" ht="57.6">
      <c r="A410" s="186" t="s">
        <v>1091</v>
      </c>
      <c r="B410" s="186"/>
      <c r="C410" s="186"/>
      <c r="D410" s="186"/>
      <c r="E410" s="181">
        <v>350502</v>
      </c>
      <c r="F410" s="181"/>
      <c r="G410" s="181" t="s">
        <v>1302</v>
      </c>
      <c r="H410" s="205" t="s">
        <v>1096</v>
      </c>
      <c r="I410" s="188" t="s">
        <v>1097</v>
      </c>
      <c r="J410" s="187">
        <v>9</v>
      </c>
      <c r="R410" t="s">
        <v>1292</v>
      </c>
    </row>
    <row r="411" spans="1:18" ht="57.6">
      <c r="A411" s="186" t="s">
        <v>1091</v>
      </c>
      <c r="B411" s="186"/>
      <c r="C411" s="186"/>
      <c r="D411" s="186"/>
      <c r="E411" s="181">
        <v>350503</v>
      </c>
      <c r="F411" s="181"/>
      <c r="G411" s="181" t="s">
        <v>1303</v>
      </c>
      <c r="H411" s="205" t="s">
        <v>1099</v>
      </c>
      <c r="I411" s="188" t="s">
        <v>1100</v>
      </c>
      <c r="J411" s="187">
        <v>5</v>
      </c>
      <c r="R411" t="s">
        <v>1292</v>
      </c>
    </row>
    <row r="412" spans="1:18">
      <c r="A412" s="186" t="s">
        <v>1091</v>
      </c>
      <c r="B412" s="186"/>
      <c r="C412" s="186"/>
      <c r="D412" s="186"/>
      <c r="E412" s="181">
        <v>350601</v>
      </c>
      <c r="F412" s="181"/>
      <c r="G412" s="181" t="s">
        <v>1304</v>
      </c>
      <c r="H412" s="205" t="s">
        <v>1102</v>
      </c>
      <c r="I412" s="188" t="s">
        <v>1103</v>
      </c>
      <c r="J412" s="187">
        <v>19</v>
      </c>
      <c r="R412" t="s">
        <v>1292</v>
      </c>
    </row>
    <row r="413" spans="1:18">
      <c r="A413" s="186" t="s">
        <v>1091</v>
      </c>
      <c r="B413" s="186"/>
      <c r="C413" s="186"/>
      <c r="D413" s="186"/>
      <c r="E413" s="181">
        <v>350602</v>
      </c>
      <c r="F413" s="181"/>
      <c r="G413" s="181" t="s">
        <v>1305</v>
      </c>
      <c r="H413" s="205" t="s">
        <v>1105</v>
      </c>
      <c r="I413" s="188" t="s">
        <v>1106</v>
      </c>
      <c r="J413" s="187">
        <v>9</v>
      </c>
      <c r="R413" t="s">
        <v>1292</v>
      </c>
    </row>
    <row r="414" spans="1:18">
      <c r="A414" s="186" t="s">
        <v>1091</v>
      </c>
      <c r="B414" s="186"/>
      <c r="C414" s="186"/>
      <c r="D414" s="186"/>
      <c r="E414" s="181">
        <v>350603</v>
      </c>
      <c r="F414" s="181"/>
      <c r="G414" s="181" t="s">
        <v>1306</v>
      </c>
      <c r="H414" s="205" t="s">
        <v>1108</v>
      </c>
      <c r="I414" s="188" t="s">
        <v>1109</v>
      </c>
      <c r="J414" s="181">
        <v>5</v>
      </c>
      <c r="R414" t="s">
        <v>1292</v>
      </c>
    </row>
    <row r="415" spans="1:18">
      <c r="A415" s="186" t="s">
        <v>1110</v>
      </c>
      <c r="B415" s="186"/>
      <c r="C415" s="186"/>
      <c r="D415" s="186"/>
      <c r="E415" s="181">
        <v>350701</v>
      </c>
      <c r="F415" s="181"/>
      <c r="G415" s="181" t="s">
        <v>1307</v>
      </c>
      <c r="H415" s="205" t="s">
        <v>1112</v>
      </c>
      <c r="I415" s="188" t="s">
        <v>1113</v>
      </c>
      <c r="J415" s="181">
        <v>19</v>
      </c>
      <c r="R415" t="s">
        <v>1292</v>
      </c>
    </row>
    <row r="416" spans="1:18">
      <c r="A416" s="186" t="s">
        <v>1110</v>
      </c>
      <c r="B416" s="186"/>
      <c r="C416" s="186"/>
      <c r="D416" s="186"/>
      <c r="E416" s="181">
        <v>350702</v>
      </c>
      <c r="F416" s="181"/>
      <c r="G416" s="181" t="s">
        <v>1308</v>
      </c>
      <c r="H416" s="205" t="s">
        <v>1115</v>
      </c>
      <c r="I416" s="188" t="s">
        <v>1116</v>
      </c>
      <c r="J416" s="181">
        <v>9</v>
      </c>
      <c r="R416" t="s">
        <v>1292</v>
      </c>
    </row>
    <row r="417" spans="1:18">
      <c r="A417" s="186" t="s">
        <v>1110</v>
      </c>
      <c r="B417" s="186"/>
      <c r="C417" s="186"/>
      <c r="D417" s="186"/>
      <c r="E417" s="181">
        <v>350703</v>
      </c>
      <c r="F417" s="181"/>
      <c r="G417" s="181" t="s">
        <v>1309</v>
      </c>
      <c r="H417" s="205" t="s">
        <v>1118</v>
      </c>
      <c r="I417" s="188" t="s">
        <v>1119</v>
      </c>
      <c r="J417" s="181">
        <v>5</v>
      </c>
      <c r="R417" t="s">
        <v>1292</v>
      </c>
    </row>
    <row r="418" spans="1:18" ht="28.8">
      <c r="A418" s="186" t="s">
        <v>1120</v>
      </c>
      <c r="B418" s="186"/>
      <c r="C418" s="186"/>
      <c r="D418" s="186"/>
      <c r="E418" s="181">
        <v>350801</v>
      </c>
      <c r="F418" s="181"/>
      <c r="G418" s="181" t="s">
        <v>1310</v>
      </c>
      <c r="H418" s="205" t="s">
        <v>234</v>
      </c>
      <c r="I418" s="188" t="s">
        <v>1122</v>
      </c>
      <c r="J418" s="181">
        <v>19</v>
      </c>
      <c r="R418" t="s">
        <v>1292</v>
      </c>
    </row>
    <row r="419" spans="1:18" ht="28.8">
      <c r="A419" s="186" t="s">
        <v>1120</v>
      </c>
      <c r="B419" s="186"/>
      <c r="C419" s="186"/>
      <c r="D419" s="186"/>
      <c r="E419" s="181">
        <v>350802</v>
      </c>
      <c r="F419" s="181"/>
      <c r="G419" s="181" t="s">
        <v>1311</v>
      </c>
      <c r="H419" s="205" t="s">
        <v>1124</v>
      </c>
      <c r="I419" s="188" t="s">
        <v>1125</v>
      </c>
      <c r="J419" s="181">
        <v>9</v>
      </c>
      <c r="R419" t="s">
        <v>1292</v>
      </c>
    </row>
    <row r="420" spans="1:18" ht="28.8">
      <c r="A420" s="186" t="s">
        <v>1120</v>
      </c>
      <c r="B420" s="186"/>
      <c r="C420" s="186"/>
      <c r="D420" s="186"/>
      <c r="E420" s="181">
        <v>350803</v>
      </c>
      <c r="F420" s="181"/>
      <c r="G420" s="181" t="s">
        <v>1312</v>
      </c>
      <c r="H420" s="205" t="s">
        <v>1127</v>
      </c>
      <c r="I420" s="188" t="s">
        <v>1128</v>
      </c>
      <c r="J420" s="181">
        <v>5</v>
      </c>
      <c r="R420" t="s">
        <v>1292</v>
      </c>
    </row>
    <row r="421" spans="1:18" ht="28.8">
      <c r="A421" s="186" t="s">
        <v>1129</v>
      </c>
      <c r="B421" s="186"/>
      <c r="C421" s="186"/>
      <c r="D421" s="186"/>
      <c r="E421" s="181">
        <v>350901</v>
      </c>
      <c r="F421" s="181"/>
      <c r="G421" s="181" t="s">
        <v>1313</v>
      </c>
      <c r="H421" s="205" t="s">
        <v>1135</v>
      </c>
      <c r="I421" s="188" t="s">
        <v>1136</v>
      </c>
      <c r="J421" s="181">
        <v>19</v>
      </c>
      <c r="R421" t="s">
        <v>1292</v>
      </c>
    </row>
    <row r="422" spans="1:18" ht="28.8">
      <c r="A422" s="186" t="s">
        <v>1137</v>
      </c>
      <c r="B422" s="186"/>
      <c r="C422" s="186"/>
      <c r="D422" s="186"/>
      <c r="E422" s="181">
        <v>350902</v>
      </c>
      <c r="F422" s="181"/>
      <c r="G422" s="181" t="s">
        <v>1314</v>
      </c>
      <c r="H422" s="205" t="s">
        <v>236</v>
      </c>
      <c r="I422" s="188" t="s">
        <v>1139</v>
      </c>
      <c r="J422" s="181">
        <v>9</v>
      </c>
      <c r="R422" t="s">
        <v>1292</v>
      </c>
    </row>
    <row r="423" spans="1:18" ht="28.8">
      <c r="A423" s="186" t="s">
        <v>1140</v>
      </c>
      <c r="B423" s="186"/>
      <c r="C423" s="186"/>
      <c r="D423" s="186"/>
      <c r="E423" s="181">
        <v>350903</v>
      </c>
      <c r="F423" s="181"/>
      <c r="G423" s="181" t="s">
        <v>1315</v>
      </c>
      <c r="H423" s="205" t="s">
        <v>1142</v>
      </c>
      <c r="I423" s="188" t="s">
        <v>1143</v>
      </c>
      <c r="J423" s="181">
        <v>5</v>
      </c>
      <c r="R423" t="s">
        <v>1292</v>
      </c>
    </row>
    <row r="424" spans="1:18" ht="28.8">
      <c r="A424" s="186" t="s">
        <v>1129</v>
      </c>
      <c r="B424" s="186"/>
      <c r="C424" s="186"/>
      <c r="D424" s="186"/>
      <c r="E424" s="181">
        <v>350904</v>
      </c>
      <c r="F424" s="181"/>
      <c r="G424" s="181"/>
      <c r="H424" s="205" t="s">
        <v>1132</v>
      </c>
      <c r="I424" s="188" t="s">
        <v>1133</v>
      </c>
      <c r="J424" s="181">
        <v>20</v>
      </c>
      <c r="R424" t="s">
        <v>1292</v>
      </c>
    </row>
    <row r="425" spans="1:18" ht="28.8">
      <c r="A425" s="186" t="s">
        <v>1129</v>
      </c>
      <c r="B425" s="186"/>
      <c r="C425" s="186"/>
      <c r="D425" s="186"/>
      <c r="E425" s="181">
        <v>350905</v>
      </c>
      <c r="F425" s="181"/>
      <c r="G425" s="181"/>
      <c r="H425" s="205" t="s">
        <v>1130</v>
      </c>
      <c r="I425" s="188" t="s">
        <v>1131</v>
      </c>
      <c r="J425" s="181">
        <v>24</v>
      </c>
      <c r="R425" t="s">
        <v>1292</v>
      </c>
    </row>
    <row r="426" spans="1:18" ht="28.8">
      <c r="A426" s="186">
        <v>24</v>
      </c>
      <c r="B426" s="186"/>
      <c r="C426" s="186"/>
      <c r="D426" s="186"/>
      <c r="E426" s="181">
        <v>351101</v>
      </c>
      <c r="F426" s="181"/>
      <c r="G426" s="181" t="s">
        <v>1316</v>
      </c>
      <c r="H426" s="205" t="s">
        <v>1145</v>
      </c>
      <c r="I426" s="188" t="s">
        <v>1146</v>
      </c>
      <c r="J426" s="181">
        <v>19</v>
      </c>
      <c r="R426" t="s">
        <v>1292</v>
      </c>
    </row>
    <row r="427" spans="1:18" ht="28.8">
      <c r="A427" s="186">
        <v>25</v>
      </c>
      <c r="B427" s="186"/>
      <c r="C427" s="186"/>
      <c r="D427" s="186"/>
      <c r="E427" s="181">
        <v>351102</v>
      </c>
      <c r="F427" s="181"/>
      <c r="G427" s="181" t="s">
        <v>1317</v>
      </c>
      <c r="H427" s="205" t="s">
        <v>1148</v>
      </c>
      <c r="I427" s="188" t="s">
        <v>1149</v>
      </c>
      <c r="J427" s="181">
        <v>9</v>
      </c>
      <c r="R427" t="s">
        <v>1292</v>
      </c>
    </row>
    <row r="428" spans="1:18" ht="28.8">
      <c r="A428" s="186">
        <v>26</v>
      </c>
      <c r="B428" s="186"/>
      <c r="C428" s="186"/>
      <c r="D428" s="186"/>
      <c r="E428" s="181">
        <v>351103</v>
      </c>
      <c r="F428" s="181"/>
      <c r="G428" s="181" t="s">
        <v>1318</v>
      </c>
      <c r="H428" s="205" t="s">
        <v>1151</v>
      </c>
      <c r="I428" s="188" t="s">
        <v>1152</v>
      </c>
      <c r="J428" s="181">
        <v>5</v>
      </c>
      <c r="R428" t="s">
        <v>1292</v>
      </c>
    </row>
    <row r="429" spans="1:18">
      <c r="A429" s="186">
        <v>24</v>
      </c>
      <c r="B429" s="186"/>
      <c r="C429" s="186"/>
      <c r="D429" s="186"/>
      <c r="E429" s="181">
        <v>351201</v>
      </c>
      <c r="F429" s="181"/>
      <c r="G429" s="181" t="s">
        <v>1319</v>
      </c>
      <c r="H429" s="205" t="s">
        <v>1154</v>
      </c>
      <c r="I429" s="188" t="s">
        <v>1155</v>
      </c>
      <c r="J429" s="181">
        <v>19</v>
      </c>
      <c r="R429" t="s">
        <v>1292</v>
      </c>
    </row>
    <row r="430" spans="1:18">
      <c r="A430" s="186">
        <v>25</v>
      </c>
      <c r="B430" s="186"/>
      <c r="C430" s="186"/>
      <c r="D430" s="186"/>
      <c r="E430" s="181">
        <v>351202</v>
      </c>
      <c r="F430" s="181"/>
      <c r="G430" s="181" t="s">
        <v>1320</v>
      </c>
      <c r="H430" s="205" t="s">
        <v>1157</v>
      </c>
      <c r="I430" s="188" t="s">
        <v>1158</v>
      </c>
      <c r="J430" s="181">
        <v>9</v>
      </c>
      <c r="R430" t="s">
        <v>1292</v>
      </c>
    </row>
    <row r="431" spans="1:18">
      <c r="A431" s="186">
        <v>26</v>
      </c>
      <c r="B431" s="186"/>
      <c r="C431" s="186"/>
      <c r="D431" s="186"/>
      <c r="E431" s="181">
        <v>351203</v>
      </c>
      <c r="F431" s="181"/>
      <c r="G431" s="181" t="s">
        <v>1321</v>
      </c>
      <c r="H431" s="205" t="s">
        <v>1160</v>
      </c>
      <c r="I431" s="188" t="s">
        <v>1161</v>
      </c>
      <c r="J431" s="181">
        <v>5</v>
      </c>
      <c r="R431" t="s">
        <v>1292</v>
      </c>
    </row>
    <row r="432" spans="1:18">
      <c r="A432" s="186" t="s">
        <v>1162</v>
      </c>
      <c r="B432" s="189"/>
      <c r="C432" s="189"/>
      <c r="D432" s="189"/>
      <c r="E432" s="181">
        <v>357303</v>
      </c>
      <c r="F432" s="190"/>
      <c r="G432" s="181" t="s">
        <v>1322</v>
      </c>
      <c r="H432" s="205" t="s">
        <v>1164</v>
      </c>
      <c r="I432" s="188" t="s">
        <v>1165</v>
      </c>
      <c r="J432" s="181">
        <v>19</v>
      </c>
      <c r="R432" t="s">
        <v>1292</v>
      </c>
    </row>
    <row r="433" spans="1:18">
      <c r="A433" s="186" t="s">
        <v>1166</v>
      </c>
      <c r="B433" s="189"/>
      <c r="C433" s="189"/>
      <c r="D433" s="189"/>
      <c r="E433" s="181">
        <v>357304</v>
      </c>
      <c r="F433" s="190"/>
      <c r="G433" s="181" t="s">
        <v>1322</v>
      </c>
      <c r="H433" s="205" t="s">
        <v>1167</v>
      </c>
      <c r="I433" s="188" t="s">
        <v>1168</v>
      </c>
      <c r="J433" s="181">
        <v>9</v>
      </c>
      <c r="R433" t="s">
        <v>1292</v>
      </c>
    </row>
    <row r="434" spans="1:18">
      <c r="A434" s="186" t="s">
        <v>1169</v>
      </c>
      <c r="B434" s="189"/>
      <c r="C434" s="189"/>
      <c r="D434" s="189"/>
      <c r="E434" s="181">
        <v>357305</v>
      </c>
      <c r="F434" s="190"/>
      <c r="G434" s="181" t="s">
        <v>1322</v>
      </c>
      <c r="H434" s="205" t="s">
        <v>1170</v>
      </c>
      <c r="I434" s="188" t="s">
        <v>1171</v>
      </c>
      <c r="J434" s="181">
        <v>5</v>
      </c>
      <c r="R434" t="s">
        <v>1292</v>
      </c>
    </row>
    <row r="435" spans="1:18" ht="28.8">
      <c r="A435" s="186">
        <v>28</v>
      </c>
      <c r="B435" s="186"/>
      <c r="C435" s="186"/>
      <c r="D435" s="186"/>
      <c r="E435" s="181">
        <v>358301</v>
      </c>
      <c r="F435" s="181" t="s">
        <v>951</v>
      </c>
      <c r="G435" s="181" t="s">
        <v>1238</v>
      </c>
      <c r="H435" s="205" t="s">
        <v>1173</v>
      </c>
      <c r="I435" s="188" t="s">
        <v>1174</v>
      </c>
      <c r="J435" s="181">
        <v>8</v>
      </c>
      <c r="R435" t="s">
        <v>1292</v>
      </c>
    </row>
    <row r="436" spans="1:18" ht="28.8">
      <c r="A436" s="186">
        <v>30</v>
      </c>
      <c r="B436" s="186"/>
      <c r="C436" s="186"/>
      <c r="D436" s="186"/>
      <c r="E436" s="181">
        <v>358302</v>
      </c>
      <c r="F436" s="181"/>
      <c r="G436" s="181" t="s">
        <v>1238</v>
      </c>
      <c r="H436" s="205" t="s">
        <v>244</v>
      </c>
      <c r="I436" s="188" t="s">
        <v>1179</v>
      </c>
      <c r="J436" s="181">
        <v>0</v>
      </c>
      <c r="R436" t="s">
        <v>1292</v>
      </c>
    </row>
    <row r="437" spans="1:18">
      <c r="A437" s="186">
        <v>30.1</v>
      </c>
      <c r="B437" s="186"/>
      <c r="C437" s="186"/>
      <c r="D437" s="186"/>
      <c r="E437" s="181">
        <v>358303</v>
      </c>
      <c r="F437" s="181"/>
      <c r="G437" s="181" t="s">
        <v>1238</v>
      </c>
      <c r="H437" s="205" t="s">
        <v>1181</v>
      </c>
      <c r="I437" s="188" t="s">
        <v>1182</v>
      </c>
      <c r="J437" s="181">
        <v>0</v>
      </c>
      <c r="R437" t="s">
        <v>1292</v>
      </c>
    </row>
    <row r="438" spans="1:18" ht="28.8">
      <c r="A438" s="186">
        <v>33</v>
      </c>
      <c r="B438" s="186"/>
      <c r="C438" s="186"/>
      <c r="D438" s="186"/>
      <c r="E438" s="181">
        <v>358304</v>
      </c>
      <c r="F438" s="181" t="s">
        <v>951</v>
      </c>
      <c r="G438" s="181" t="s">
        <v>1238</v>
      </c>
      <c r="H438" s="205" t="s">
        <v>1184</v>
      </c>
      <c r="I438" s="188" t="s">
        <v>1185</v>
      </c>
      <c r="J438" s="181">
        <v>19</v>
      </c>
      <c r="R438" t="s">
        <v>1292</v>
      </c>
    </row>
    <row r="439" spans="1:18" ht="28.8">
      <c r="A439" s="186">
        <v>33</v>
      </c>
      <c r="B439" s="186"/>
      <c r="C439" s="186"/>
      <c r="D439" s="186"/>
      <c r="E439" s="181">
        <v>358305</v>
      </c>
      <c r="F439" s="181" t="s">
        <v>951</v>
      </c>
      <c r="G439" s="181" t="s">
        <v>1238</v>
      </c>
      <c r="H439" s="205" t="s">
        <v>1184</v>
      </c>
      <c r="I439" s="188" t="s">
        <v>1185</v>
      </c>
      <c r="J439" s="181">
        <v>9</v>
      </c>
      <c r="R439" t="s">
        <v>1292</v>
      </c>
    </row>
    <row r="440" spans="1:18" ht="28.8">
      <c r="A440" s="186">
        <v>33</v>
      </c>
      <c r="B440" s="186"/>
      <c r="C440" s="186"/>
      <c r="D440" s="186"/>
      <c r="E440" s="181">
        <v>358306</v>
      </c>
      <c r="F440" s="181" t="s">
        <v>951</v>
      </c>
      <c r="G440" s="181" t="s">
        <v>1238</v>
      </c>
      <c r="H440" s="205" t="s">
        <v>1184</v>
      </c>
      <c r="I440" s="188" t="s">
        <v>1185</v>
      </c>
      <c r="J440" s="181">
        <v>5</v>
      </c>
      <c r="R440" t="s">
        <v>1292</v>
      </c>
    </row>
    <row r="441" spans="1:18">
      <c r="A441" s="186">
        <v>34</v>
      </c>
      <c r="B441" s="186"/>
      <c r="C441" s="186"/>
      <c r="D441" s="186"/>
      <c r="E441" s="181">
        <v>359101</v>
      </c>
      <c r="F441" s="181"/>
      <c r="G441" s="181" t="s">
        <v>1323</v>
      </c>
      <c r="H441" s="205" t="s">
        <v>1194</v>
      </c>
      <c r="I441" s="188" t="s">
        <v>1195</v>
      </c>
      <c r="J441" s="181">
        <v>19</v>
      </c>
      <c r="R441" t="s">
        <v>1292</v>
      </c>
    </row>
    <row r="442" spans="1:18">
      <c r="A442" s="186">
        <v>34</v>
      </c>
      <c r="B442" s="186"/>
      <c r="C442" s="186"/>
      <c r="D442" s="186"/>
      <c r="E442" s="181">
        <v>359102</v>
      </c>
      <c r="F442" s="181"/>
      <c r="G442" s="181" t="s">
        <v>1324</v>
      </c>
      <c r="H442" s="205" t="s">
        <v>1197</v>
      </c>
      <c r="I442" s="188" t="s">
        <v>1198</v>
      </c>
      <c r="J442" s="181">
        <v>9</v>
      </c>
      <c r="R442" t="s">
        <v>1292</v>
      </c>
    </row>
    <row r="443" spans="1:18">
      <c r="A443" s="186">
        <v>34</v>
      </c>
      <c r="B443" s="186"/>
      <c r="C443" s="186"/>
      <c r="D443" s="186"/>
      <c r="E443" s="181">
        <v>359103</v>
      </c>
      <c r="F443" s="181"/>
      <c r="G443" s="181" t="s">
        <v>1325</v>
      </c>
      <c r="H443" s="205" t="s">
        <v>1200</v>
      </c>
      <c r="I443" s="188" t="s">
        <v>1201</v>
      </c>
      <c r="J443" s="181">
        <v>5</v>
      </c>
      <c r="R443" t="s">
        <v>1292</v>
      </c>
    </row>
    <row r="444" spans="1:18">
      <c r="A444" s="186" t="s">
        <v>1186</v>
      </c>
      <c r="B444" s="186"/>
      <c r="C444" s="186"/>
      <c r="D444" s="186"/>
      <c r="E444" s="181">
        <v>359104</v>
      </c>
      <c r="F444" s="181"/>
      <c r="G444" s="181" t="s">
        <v>1326</v>
      </c>
      <c r="H444" s="205" t="s">
        <v>1191</v>
      </c>
      <c r="I444" s="188" t="s">
        <v>1192</v>
      </c>
      <c r="J444" s="181">
        <v>20</v>
      </c>
      <c r="R444" t="s">
        <v>1292</v>
      </c>
    </row>
    <row r="445" spans="1:18">
      <c r="A445" s="186" t="s">
        <v>1186</v>
      </c>
      <c r="B445" s="186"/>
      <c r="C445" s="186"/>
      <c r="D445" s="186"/>
      <c r="E445" s="181">
        <v>359105</v>
      </c>
      <c r="F445" s="181"/>
      <c r="G445" s="181" t="s">
        <v>1327</v>
      </c>
      <c r="H445" s="205" t="s">
        <v>1188</v>
      </c>
      <c r="I445" s="188" t="s">
        <v>1189</v>
      </c>
      <c r="J445" s="181">
        <v>24</v>
      </c>
      <c r="R445" t="s">
        <v>1292</v>
      </c>
    </row>
    <row r="446" spans="1:18">
      <c r="A446" s="186">
        <v>35</v>
      </c>
      <c r="B446" s="186"/>
      <c r="C446" s="186"/>
      <c r="D446" s="186"/>
      <c r="E446" s="181">
        <v>357301</v>
      </c>
      <c r="F446" s="181" t="s">
        <v>951</v>
      </c>
      <c r="G446" s="181" t="s">
        <v>1238</v>
      </c>
      <c r="H446" s="205" t="s">
        <v>1203</v>
      </c>
      <c r="I446" s="188" t="s">
        <v>1204</v>
      </c>
      <c r="J446" s="181">
        <v>24</v>
      </c>
      <c r="R446" t="s">
        <v>1292</v>
      </c>
    </row>
    <row r="447" spans="1:18">
      <c r="A447" s="186">
        <v>35</v>
      </c>
      <c r="B447" s="186"/>
      <c r="C447" s="186"/>
      <c r="D447" s="186"/>
      <c r="E447" s="181">
        <v>357302</v>
      </c>
      <c r="F447" s="181" t="s">
        <v>951</v>
      </c>
      <c r="G447" s="181" t="s">
        <v>1238</v>
      </c>
      <c r="H447" s="205" t="s">
        <v>1207</v>
      </c>
      <c r="I447" s="188" t="s">
        <v>1208</v>
      </c>
      <c r="J447" s="181">
        <v>24</v>
      </c>
      <c r="R447" t="s">
        <v>1292</v>
      </c>
    </row>
    <row r="448" spans="1:18">
      <c r="A448" s="186">
        <v>35</v>
      </c>
      <c r="B448" s="186"/>
      <c r="C448" s="186"/>
      <c r="D448" s="186"/>
      <c r="E448" s="181">
        <v>357311</v>
      </c>
      <c r="F448" s="181" t="s">
        <v>951</v>
      </c>
      <c r="G448" s="181" t="s">
        <v>1238</v>
      </c>
      <c r="H448" s="205" t="s">
        <v>1203</v>
      </c>
      <c r="I448" s="188" t="s">
        <v>1204</v>
      </c>
      <c r="J448" s="181">
        <v>19</v>
      </c>
      <c r="R448" t="s">
        <v>1292</v>
      </c>
    </row>
    <row r="449" spans="1:18">
      <c r="A449" s="186">
        <v>35</v>
      </c>
      <c r="B449" s="186"/>
      <c r="C449" s="186"/>
      <c r="D449" s="186"/>
      <c r="E449" s="181">
        <v>357312</v>
      </c>
      <c r="F449" s="181" t="s">
        <v>951</v>
      </c>
      <c r="G449" s="181" t="s">
        <v>1238</v>
      </c>
      <c r="H449" s="205" t="s">
        <v>1203</v>
      </c>
      <c r="I449" s="188" t="s">
        <v>1204</v>
      </c>
      <c r="J449" s="181">
        <v>9</v>
      </c>
      <c r="R449" t="s">
        <v>1292</v>
      </c>
    </row>
    <row r="450" spans="1:18">
      <c r="A450" s="186">
        <v>35</v>
      </c>
      <c r="B450" s="186"/>
      <c r="C450" s="186"/>
      <c r="D450" s="186"/>
      <c r="E450" s="181">
        <v>357313</v>
      </c>
      <c r="F450" s="181" t="s">
        <v>951</v>
      </c>
      <c r="G450" s="181" t="s">
        <v>1238</v>
      </c>
      <c r="H450" s="205" t="s">
        <v>1203</v>
      </c>
      <c r="I450" s="188" t="s">
        <v>1204</v>
      </c>
      <c r="J450" s="181">
        <v>5</v>
      </c>
      <c r="R450" t="s">
        <v>1292</v>
      </c>
    </row>
    <row r="451" spans="1:18">
      <c r="A451" s="186">
        <v>35</v>
      </c>
      <c r="B451" s="186"/>
      <c r="C451" s="186"/>
      <c r="D451" s="186"/>
      <c r="E451" s="181">
        <v>357314</v>
      </c>
      <c r="F451" s="181" t="s">
        <v>951</v>
      </c>
      <c r="G451" s="181" t="s">
        <v>1238</v>
      </c>
      <c r="H451" s="205" t="s">
        <v>1203</v>
      </c>
      <c r="I451" s="188" t="s">
        <v>1204</v>
      </c>
      <c r="J451" s="181">
        <v>20</v>
      </c>
      <c r="R451" t="s">
        <v>1292</v>
      </c>
    </row>
    <row r="452" spans="1:18">
      <c r="A452" s="186">
        <v>35</v>
      </c>
      <c r="B452" s="186"/>
      <c r="C452" s="186"/>
      <c r="D452" s="186"/>
      <c r="E452" s="181">
        <v>357321</v>
      </c>
      <c r="F452" s="181" t="s">
        <v>951</v>
      </c>
      <c r="G452" s="181" t="s">
        <v>1238</v>
      </c>
      <c r="H452" s="205" t="s">
        <v>1207</v>
      </c>
      <c r="I452" s="188" t="s">
        <v>1208</v>
      </c>
      <c r="J452" s="181">
        <v>19</v>
      </c>
      <c r="R452" t="s">
        <v>1292</v>
      </c>
    </row>
    <row r="453" spans="1:18">
      <c r="A453" s="186">
        <v>35</v>
      </c>
      <c r="B453" s="186"/>
      <c r="C453" s="186"/>
      <c r="D453" s="186"/>
      <c r="E453" s="181">
        <v>357322</v>
      </c>
      <c r="F453" s="181" t="s">
        <v>951</v>
      </c>
      <c r="G453" s="181" t="s">
        <v>1238</v>
      </c>
      <c r="H453" s="205" t="s">
        <v>1207</v>
      </c>
      <c r="I453" s="188" t="s">
        <v>1208</v>
      </c>
      <c r="J453" s="181">
        <v>9</v>
      </c>
      <c r="R453" t="s">
        <v>1292</v>
      </c>
    </row>
    <row r="454" spans="1:18">
      <c r="A454" s="186">
        <v>35</v>
      </c>
      <c r="B454" s="186"/>
      <c r="C454" s="186"/>
      <c r="D454" s="186"/>
      <c r="E454" s="181">
        <v>357323</v>
      </c>
      <c r="F454" s="181" t="s">
        <v>951</v>
      </c>
      <c r="G454" s="181" t="s">
        <v>1238</v>
      </c>
      <c r="H454" s="205" t="s">
        <v>1207</v>
      </c>
      <c r="I454" s="188" t="s">
        <v>1208</v>
      </c>
      <c r="J454" s="181">
        <v>5</v>
      </c>
      <c r="R454" t="s">
        <v>1292</v>
      </c>
    </row>
    <row r="455" spans="1:18">
      <c r="A455" s="186">
        <v>35</v>
      </c>
      <c r="B455" s="186"/>
      <c r="C455" s="186"/>
      <c r="D455" s="186"/>
      <c r="E455" s="181">
        <v>357324</v>
      </c>
      <c r="F455" s="181" t="s">
        <v>951</v>
      </c>
      <c r="G455" s="181" t="s">
        <v>1238</v>
      </c>
      <c r="H455" s="205" t="s">
        <v>1207</v>
      </c>
      <c r="I455" s="188" t="s">
        <v>1208</v>
      </c>
      <c r="J455" s="181">
        <v>20</v>
      </c>
      <c r="R455" t="s">
        <v>1292</v>
      </c>
    </row>
    <row r="456" spans="1:18">
      <c r="A456" s="189"/>
      <c r="B456" s="189"/>
      <c r="C456" s="189"/>
      <c r="D456" s="189"/>
      <c r="E456" s="181">
        <v>351301</v>
      </c>
      <c r="F456" s="181"/>
      <c r="G456" s="181" t="s">
        <v>1328</v>
      </c>
      <c r="H456" s="205" t="s">
        <v>242</v>
      </c>
      <c r="I456" s="188" t="s">
        <v>1210</v>
      </c>
      <c r="J456" s="181">
        <v>19</v>
      </c>
      <c r="R456" t="s">
        <v>1292</v>
      </c>
    </row>
    <row r="457" spans="1:18">
      <c r="A457" s="189"/>
      <c r="B457" s="189"/>
      <c r="C457" s="189"/>
      <c r="D457" s="189"/>
      <c r="E457" s="181">
        <v>351302</v>
      </c>
      <c r="F457" s="181"/>
      <c r="G457" s="181" t="s">
        <v>1329</v>
      </c>
      <c r="H457" s="205" t="s">
        <v>1212</v>
      </c>
      <c r="I457" s="188" t="s">
        <v>1213</v>
      </c>
      <c r="J457" s="181">
        <v>9</v>
      </c>
      <c r="R457" t="s">
        <v>1292</v>
      </c>
    </row>
    <row r="458" spans="1:18">
      <c r="A458" s="189"/>
      <c r="B458" s="189"/>
      <c r="C458" s="189"/>
      <c r="D458" s="189"/>
      <c r="E458" s="181">
        <v>351303</v>
      </c>
      <c r="F458" s="181"/>
      <c r="G458" s="181" t="s">
        <v>1330</v>
      </c>
      <c r="H458" s="205" t="s">
        <v>1215</v>
      </c>
      <c r="I458" s="188" t="s">
        <v>1216</v>
      </c>
      <c r="J458" s="181">
        <v>5</v>
      </c>
      <c r="R458" t="s">
        <v>1292</v>
      </c>
    </row>
    <row r="459" spans="1:18" ht="28.8">
      <c r="A459" s="189"/>
      <c r="B459" s="189"/>
      <c r="C459" s="189"/>
      <c r="D459" s="189"/>
      <c r="E459" s="181">
        <v>351304</v>
      </c>
      <c r="F459" s="181" t="s">
        <v>951</v>
      </c>
      <c r="G459" s="181" t="s">
        <v>1238</v>
      </c>
      <c r="H459" s="205" t="s">
        <v>1218</v>
      </c>
      <c r="I459" s="188" t="s">
        <v>1219</v>
      </c>
      <c r="J459" s="181">
        <v>0</v>
      </c>
      <c r="R459" t="s">
        <v>1292</v>
      </c>
    </row>
    <row r="460" spans="1:18" ht="28.8">
      <c r="A460" s="186"/>
      <c r="B460" s="186">
        <v>1</v>
      </c>
      <c r="C460" s="186"/>
      <c r="D460" s="186"/>
      <c r="E460" s="181">
        <v>356301</v>
      </c>
      <c r="F460" s="181" t="s">
        <v>951</v>
      </c>
      <c r="G460" s="181" t="s">
        <v>1238</v>
      </c>
      <c r="H460" s="205" t="s">
        <v>1221</v>
      </c>
      <c r="I460" s="188" t="s">
        <v>1222</v>
      </c>
      <c r="J460" s="181">
        <v>19</v>
      </c>
      <c r="R460" t="s">
        <v>1292</v>
      </c>
    </row>
    <row r="461" spans="1:18" ht="28.8">
      <c r="A461" s="186"/>
      <c r="B461" s="186">
        <v>1</v>
      </c>
      <c r="C461" s="186"/>
      <c r="D461" s="186"/>
      <c r="E461" s="181">
        <v>356311</v>
      </c>
      <c r="F461" s="181" t="s">
        <v>951</v>
      </c>
      <c r="G461" s="181" t="s">
        <v>1238</v>
      </c>
      <c r="H461" s="205" t="s">
        <v>1221</v>
      </c>
      <c r="I461" s="188" t="s">
        <v>1222</v>
      </c>
      <c r="J461" s="181">
        <v>9</v>
      </c>
      <c r="R461" t="s">
        <v>1292</v>
      </c>
    </row>
    <row r="462" spans="1:18" ht="28.8">
      <c r="A462" s="186"/>
      <c r="B462" s="186">
        <v>1</v>
      </c>
      <c r="C462" s="186"/>
      <c r="D462" s="186"/>
      <c r="E462" s="181">
        <v>356312</v>
      </c>
      <c r="F462" s="181" t="s">
        <v>951</v>
      </c>
      <c r="G462" s="181" t="s">
        <v>1238</v>
      </c>
      <c r="H462" s="205" t="s">
        <v>1221</v>
      </c>
      <c r="I462" s="188" t="s">
        <v>1222</v>
      </c>
      <c r="J462" s="181">
        <v>5</v>
      </c>
      <c r="R462" t="s">
        <v>1292</v>
      </c>
    </row>
    <row r="463" spans="1:18">
      <c r="A463" s="186"/>
      <c r="B463" s="186">
        <v>2</v>
      </c>
      <c r="C463" s="186"/>
      <c r="D463" s="186"/>
      <c r="E463" s="181">
        <v>356302</v>
      </c>
      <c r="F463" s="181" t="s">
        <v>951</v>
      </c>
      <c r="G463" s="181" t="s">
        <v>1238</v>
      </c>
      <c r="H463" s="205" t="s">
        <v>1224</v>
      </c>
      <c r="I463" s="188" t="s">
        <v>1225</v>
      </c>
      <c r="J463" s="181">
        <v>19</v>
      </c>
      <c r="R463" t="s">
        <v>1292</v>
      </c>
    </row>
    <row r="464" spans="1:18">
      <c r="A464" s="186"/>
      <c r="B464" s="186">
        <v>3</v>
      </c>
      <c r="C464" s="186"/>
      <c r="D464" s="186"/>
      <c r="E464" s="181">
        <v>356303</v>
      </c>
      <c r="F464" s="181" t="s">
        <v>951</v>
      </c>
      <c r="G464" s="181" t="s">
        <v>1238</v>
      </c>
      <c r="H464" s="205" t="s">
        <v>1227</v>
      </c>
      <c r="I464" s="188" t="s">
        <v>1228</v>
      </c>
      <c r="J464" s="181">
        <v>19</v>
      </c>
      <c r="R464" t="s">
        <v>1292</v>
      </c>
    </row>
    <row r="465" spans="1:18" ht="72">
      <c r="A465" s="186"/>
      <c r="B465" s="186">
        <v>4</v>
      </c>
      <c r="C465" s="186"/>
      <c r="D465" s="186"/>
      <c r="E465" s="181">
        <v>356304</v>
      </c>
      <c r="F465" s="181"/>
      <c r="G465" s="181" t="s">
        <v>1238</v>
      </c>
      <c r="H465" s="205" t="s">
        <v>1230</v>
      </c>
      <c r="I465" s="188" t="s">
        <v>1231</v>
      </c>
      <c r="J465" s="181">
        <v>19</v>
      </c>
      <c r="R465" t="s">
        <v>1292</v>
      </c>
    </row>
    <row r="466" spans="1:18" ht="72">
      <c r="A466" s="186"/>
      <c r="B466" s="186">
        <v>4</v>
      </c>
      <c r="C466" s="186"/>
      <c r="D466" s="186"/>
      <c r="E466" s="181">
        <v>356309</v>
      </c>
      <c r="F466" s="181"/>
      <c r="G466" s="181" t="s">
        <v>1238</v>
      </c>
      <c r="H466" s="205" t="s">
        <v>1230</v>
      </c>
      <c r="I466" s="188" t="s">
        <v>1231</v>
      </c>
      <c r="J466" s="181">
        <v>9</v>
      </c>
      <c r="R466" t="s">
        <v>1292</v>
      </c>
    </row>
    <row r="467" spans="1:18" ht="72">
      <c r="A467" s="186"/>
      <c r="B467" s="186">
        <v>4</v>
      </c>
      <c r="C467" s="186"/>
      <c r="D467" s="186"/>
      <c r="E467" s="181">
        <v>356310</v>
      </c>
      <c r="F467" s="181"/>
      <c r="G467" s="181" t="s">
        <v>1238</v>
      </c>
      <c r="H467" s="205" t="s">
        <v>1230</v>
      </c>
      <c r="I467" s="188" t="s">
        <v>1231</v>
      </c>
      <c r="J467" s="181">
        <v>5</v>
      </c>
      <c r="R467" t="s">
        <v>1292</v>
      </c>
    </row>
    <row r="468" spans="1:18" ht="28.8">
      <c r="A468" s="186"/>
      <c r="B468" s="186" t="s">
        <v>1232</v>
      </c>
      <c r="C468" s="186"/>
      <c r="D468" s="186"/>
      <c r="E468" s="181">
        <v>356306</v>
      </c>
      <c r="F468" s="181"/>
      <c r="G468" s="181" t="s">
        <v>1238</v>
      </c>
      <c r="H468" s="205" t="s">
        <v>1234</v>
      </c>
      <c r="I468" s="188" t="s">
        <v>1235</v>
      </c>
      <c r="J468" s="181">
        <v>19</v>
      </c>
      <c r="R468" t="s">
        <v>1292</v>
      </c>
    </row>
    <row r="469" spans="1:18" ht="28.8">
      <c r="A469" s="186"/>
      <c r="B469" s="186" t="s">
        <v>1232</v>
      </c>
      <c r="C469" s="186"/>
      <c r="D469" s="186"/>
      <c r="E469" s="181">
        <v>356307</v>
      </c>
      <c r="F469" s="181"/>
      <c r="G469" s="181" t="s">
        <v>1238</v>
      </c>
      <c r="H469" s="205" t="s">
        <v>1234</v>
      </c>
      <c r="I469" s="188" t="s">
        <v>1235</v>
      </c>
      <c r="J469" s="181">
        <v>9</v>
      </c>
      <c r="R469" t="s">
        <v>1292</v>
      </c>
    </row>
    <row r="470" spans="1:18" ht="28.8">
      <c r="A470" s="186"/>
      <c r="B470" s="186" t="s">
        <v>1232</v>
      </c>
      <c r="C470" s="186"/>
      <c r="D470" s="186"/>
      <c r="E470" s="181">
        <v>356308</v>
      </c>
      <c r="F470" s="181"/>
      <c r="G470" s="181" t="s">
        <v>1238</v>
      </c>
      <c r="H470" s="205" t="s">
        <v>1234</v>
      </c>
      <c r="I470" s="188" t="s">
        <v>1235</v>
      </c>
      <c r="J470" s="181">
        <v>5</v>
      </c>
      <c r="R470" t="s">
        <v>1292</v>
      </c>
    </row>
    <row r="471" spans="1:18" ht="72">
      <c r="A471" s="186" t="s">
        <v>1063</v>
      </c>
      <c r="B471" s="186"/>
      <c r="C471" s="186"/>
      <c r="D471" s="186"/>
      <c r="E471" s="181">
        <v>360101</v>
      </c>
      <c r="F471" s="181"/>
      <c r="G471" s="181" t="s">
        <v>1331</v>
      </c>
      <c r="H471" s="205" t="s">
        <v>1065</v>
      </c>
      <c r="I471" s="188" t="s">
        <v>1066</v>
      </c>
      <c r="J471" s="187">
        <v>19</v>
      </c>
      <c r="R471" t="s">
        <v>1332</v>
      </c>
    </row>
    <row r="472" spans="1:18" ht="72">
      <c r="A472" s="186" t="s">
        <v>1063</v>
      </c>
      <c r="B472" s="186"/>
      <c r="C472" s="186"/>
      <c r="D472" s="186"/>
      <c r="E472" s="181">
        <v>360102</v>
      </c>
      <c r="F472" s="181"/>
      <c r="G472" s="181" t="s">
        <v>1333</v>
      </c>
      <c r="H472" s="205" t="s">
        <v>1069</v>
      </c>
      <c r="I472" s="188" t="s">
        <v>1066</v>
      </c>
      <c r="J472" s="187">
        <v>9</v>
      </c>
      <c r="R472" t="s">
        <v>1332</v>
      </c>
    </row>
    <row r="473" spans="1:18" ht="72">
      <c r="A473" s="186" t="s">
        <v>1063</v>
      </c>
      <c r="B473" s="186"/>
      <c r="C473" s="186"/>
      <c r="D473" s="186"/>
      <c r="E473" s="181">
        <v>360103</v>
      </c>
      <c r="F473" s="181"/>
      <c r="G473" s="181" t="s">
        <v>1334</v>
      </c>
      <c r="H473" s="205" t="s">
        <v>1071</v>
      </c>
      <c r="I473" s="188" t="s">
        <v>1066</v>
      </c>
      <c r="J473" s="187">
        <v>5</v>
      </c>
      <c r="R473" t="s">
        <v>1332</v>
      </c>
    </row>
    <row r="474" spans="1:18" ht="43.2">
      <c r="A474" s="186" t="s">
        <v>1072</v>
      </c>
      <c r="B474" s="186"/>
      <c r="C474" s="186"/>
      <c r="D474" s="186"/>
      <c r="E474" s="181">
        <v>360201</v>
      </c>
      <c r="F474" s="181"/>
      <c r="G474" s="181" t="s">
        <v>1335</v>
      </c>
      <c r="H474" s="205" t="s">
        <v>232</v>
      </c>
      <c r="I474" s="188" t="s">
        <v>1074</v>
      </c>
      <c r="J474" s="187">
        <v>19</v>
      </c>
      <c r="R474" t="s">
        <v>1332</v>
      </c>
    </row>
    <row r="475" spans="1:18" ht="43.2">
      <c r="A475" s="186" t="s">
        <v>1072</v>
      </c>
      <c r="B475" s="186"/>
      <c r="C475" s="186"/>
      <c r="D475" s="186"/>
      <c r="E475" s="181">
        <v>360202</v>
      </c>
      <c r="F475" s="181"/>
      <c r="G475" s="181" t="s">
        <v>1336</v>
      </c>
      <c r="H475" s="205" t="s">
        <v>1076</v>
      </c>
      <c r="I475" s="188" t="s">
        <v>1077</v>
      </c>
      <c r="J475" s="187">
        <v>9</v>
      </c>
      <c r="R475" t="s">
        <v>1332</v>
      </c>
    </row>
    <row r="476" spans="1:18" ht="43.2">
      <c r="A476" s="186" t="s">
        <v>1072</v>
      </c>
      <c r="B476" s="186"/>
      <c r="C476" s="186"/>
      <c r="D476" s="186"/>
      <c r="E476" s="181">
        <v>360203</v>
      </c>
      <c r="F476" s="181"/>
      <c r="G476" s="181" t="s">
        <v>1337</v>
      </c>
      <c r="H476" s="205" t="s">
        <v>1079</v>
      </c>
      <c r="I476" s="188" t="s">
        <v>1080</v>
      </c>
      <c r="J476" s="187">
        <v>5</v>
      </c>
      <c r="R476" t="s">
        <v>1332</v>
      </c>
    </row>
    <row r="477" spans="1:18">
      <c r="A477" s="186" t="s">
        <v>1081</v>
      </c>
      <c r="B477" s="186"/>
      <c r="C477" s="186"/>
      <c r="D477" s="186"/>
      <c r="E477" s="181">
        <v>360401</v>
      </c>
      <c r="F477" s="181"/>
      <c r="G477" s="181" t="s">
        <v>1338</v>
      </c>
      <c r="H477" s="205" t="s">
        <v>1083</v>
      </c>
      <c r="I477" s="188" t="s">
        <v>1084</v>
      </c>
      <c r="J477" s="187">
        <v>19</v>
      </c>
      <c r="R477" t="s">
        <v>1332</v>
      </c>
    </row>
    <row r="478" spans="1:18">
      <c r="A478" s="186" t="s">
        <v>1081</v>
      </c>
      <c r="B478" s="186"/>
      <c r="C478" s="186"/>
      <c r="D478" s="186"/>
      <c r="E478" s="181">
        <v>360402</v>
      </c>
      <c r="F478" s="181"/>
      <c r="G478" s="181" t="s">
        <v>1339</v>
      </c>
      <c r="H478" s="205" t="s">
        <v>1086</v>
      </c>
      <c r="I478" s="188" t="s">
        <v>1087</v>
      </c>
      <c r="J478" s="187">
        <v>9</v>
      </c>
      <c r="R478" t="s">
        <v>1332</v>
      </c>
    </row>
    <row r="479" spans="1:18">
      <c r="A479" s="186" t="s">
        <v>1081</v>
      </c>
      <c r="B479" s="186"/>
      <c r="C479" s="186"/>
      <c r="D479" s="186"/>
      <c r="E479" s="181">
        <v>360403</v>
      </c>
      <c r="F479" s="181"/>
      <c r="G479" s="181" t="s">
        <v>1340</v>
      </c>
      <c r="H479" s="205" t="s">
        <v>1089</v>
      </c>
      <c r="I479" s="188" t="s">
        <v>1090</v>
      </c>
      <c r="J479" s="187">
        <v>5</v>
      </c>
      <c r="R479" t="s">
        <v>1332</v>
      </c>
    </row>
    <row r="480" spans="1:18" ht="57.6">
      <c r="A480" s="186" t="s">
        <v>1091</v>
      </c>
      <c r="B480" s="186"/>
      <c r="C480" s="186"/>
      <c r="D480" s="186"/>
      <c r="E480" s="181">
        <v>360501</v>
      </c>
      <c r="F480" s="181"/>
      <c r="G480" s="181" t="s">
        <v>1341</v>
      </c>
      <c r="H480" s="205" t="s">
        <v>1093</v>
      </c>
      <c r="I480" s="188" t="s">
        <v>1094</v>
      </c>
      <c r="J480" s="187">
        <v>19</v>
      </c>
      <c r="R480" t="s">
        <v>1332</v>
      </c>
    </row>
    <row r="481" spans="1:18" ht="57.6">
      <c r="A481" s="186" t="s">
        <v>1091</v>
      </c>
      <c r="B481" s="186"/>
      <c r="C481" s="186"/>
      <c r="D481" s="186"/>
      <c r="E481" s="181">
        <v>360502</v>
      </c>
      <c r="F481" s="181"/>
      <c r="G481" s="181" t="s">
        <v>1342</v>
      </c>
      <c r="H481" s="205" t="s">
        <v>1096</v>
      </c>
      <c r="I481" s="188" t="s">
        <v>1097</v>
      </c>
      <c r="J481" s="187">
        <v>9</v>
      </c>
      <c r="R481" t="s">
        <v>1332</v>
      </c>
    </row>
    <row r="482" spans="1:18" ht="57.6">
      <c r="A482" s="186" t="s">
        <v>1091</v>
      </c>
      <c r="B482" s="186"/>
      <c r="C482" s="186"/>
      <c r="D482" s="186"/>
      <c r="E482" s="181">
        <v>360503</v>
      </c>
      <c r="F482" s="181"/>
      <c r="G482" s="181" t="s">
        <v>1343</v>
      </c>
      <c r="H482" s="205" t="s">
        <v>1099</v>
      </c>
      <c r="I482" s="188" t="s">
        <v>1100</v>
      </c>
      <c r="J482" s="187">
        <v>5</v>
      </c>
      <c r="R482" t="s">
        <v>1332</v>
      </c>
    </row>
    <row r="483" spans="1:18">
      <c r="A483" s="186" t="s">
        <v>1091</v>
      </c>
      <c r="B483" s="186"/>
      <c r="C483" s="186"/>
      <c r="D483" s="186"/>
      <c r="E483" s="181">
        <v>360601</v>
      </c>
      <c r="F483" s="181"/>
      <c r="G483" s="181" t="s">
        <v>1344</v>
      </c>
      <c r="H483" s="205" t="s">
        <v>1102</v>
      </c>
      <c r="I483" s="188" t="s">
        <v>1103</v>
      </c>
      <c r="J483" s="187">
        <v>19</v>
      </c>
      <c r="R483" t="s">
        <v>1332</v>
      </c>
    </row>
    <row r="484" spans="1:18">
      <c r="A484" s="186" t="s">
        <v>1091</v>
      </c>
      <c r="B484" s="186"/>
      <c r="C484" s="186"/>
      <c r="D484" s="186"/>
      <c r="E484" s="181">
        <v>360602</v>
      </c>
      <c r="F484" s="181"/>
      <c r="G484" s="181" t="s">
        <v>1345</v>
      </c>
      <c r="H484" s="205" t="s">
        <v>1105</v>
      </c>
      <c r="I484" s="188" t="s">
        <v>1106</v>
      </c>
      <c r="J484" s="187">
        <v>9</v>
      </c>
      <c r="R484" t="s">
        <v>1332</v>
      </c>
    </row>
    <row r="485" spans="1:18">
      <c r="A485" s="186" t="s">
        <v>1091</v>
      </c>
      <c r="B485" s="186"/>
      <c r="C485" s="186"/>
      <c r="D485" s="186"/>
      <c r="E485" s="181">
        <v>360603</v>
      </c>
      <c r="F485" s="181"/>
      <c r="G485" s="181" t="s">
        <v>1346</v>
      </c>
      <c r="H485" s="205" t="s">
        <v>1108</v>
      </c>
      <c r="I485" s="188" t="s">
        <v>1109</v>
      </c>
      <c r="J485" s="181">
        <v>5</v>
      </c>
      <c r="R485" t="s">
        <v>1332</v>
      </c>
    </row>
    <row r="486" spans="1:18">
      <c r="A486" s="186" t="s">
        <v>1110</v>
      </c>
      <c r="B486" s="186"/>
      <c r="C486" s="186"/>
      <c r="D486" s="186"/>
      <c r="E486" s="181">
        <v>360701</v>
      </c>
      <c r="F486" s="181"/>
      <c r="G486" s="181" t="s">
        <v>1347</v>
      </c>
      <c r="H486" s="205" t="s">
        <v>1112</v>
      </c>
      <c r="I486" s="188" t="s">
        <v>1113</v>
      </c>
      <c r="J486" s="181">
        <v>19</v>
      </c>
      <c r="R486" t="s">
        <v>1332</v>
      </c>
    </row>
    <row r="487" spans="1:18">
      <c r="A487" s="186" t="s">
        <v>1110</v>
      </c>
      <c r="B487" s="186"/>
      <c r="C487" s="186"/>
      <c r="D487" s="186"/>
      <c r="E487" s="181">
        <v>360702</v>
      </c>
      <c r="F487" s="181"/>
      <c r="G487" s="181" t="s">
        <v>1348</v>
      </c>
      <c r="H487" s="205" t="s">
        <v>1115</v>
      </c>
      <c r="I487" s="188" t="s">
        <v>1116</v>
      </c>
      <c r="J487" s="181">
        <v>9</v>
      </c>
      <c r="R487" t="s">
        <v>1332</v>
      </c>
    </row>
    <row r="488" spans="1:18">
      <c r="A488" s="186" t="s">
        <v>1110</v>
      </c>
      <c r="B488" s="186"/>
      <c r="C488" s="186"/>
      <c r="D488" s="186"/>
      <c r="E488" s="181">
        <v>360703</v>
      </c>
      <c r="F488" s="181"/>
      <c r="G488" s="181" t="s">
        <v>1349</v>
      </c>
      <c r="H488" s="205" t="s">
        <v>1118</v>
      </c>
      <c r="I488" s="188" t="s">
        <v>1119</v>
      </c>
      <c r="J488" s="181">
        <v>5</v>
      </c>
      <c r="R488" t="s">
        <v>1332</v>
      </c>
    </row>
    <row r="489" spans="1:18" ht="28.8">
      <c r="A489" s="186" t="s">
        <v>1120</v>
      </c>
      <c r="B489" s="186"/>
      <c r="C489" s="186"/>
      <c r="D489" s="186"/>
      <c r="E489" s="181">
        <v>360801</v>
      </c>
      <c r="F489" s="181"/>
      <c r="G489" s="181" t="s">
        <v>1350</v>
      </c>
      <c r="H489" s="205" t="s">
        <v>234</v>
      </c>
      <c r="I489" s="188" t="s">
        <v>1122</v>
      </c>
      <c r="J489" s="181">
        <v>19</v>
      </c>
      <c r="R489" t="s">
        <v>1332</v>
      </c>
    </row>
    <row r="490" spans="1:18" ht="28.8">
      <c r="A490" s="186" t="s">
        <v>1120</v>
      </c>
      <c r="B490" s="186"/>
      <c r="C490" s="186"/>
      <c r="D490" s="186"/>
      <c r="E490" s="181">
        <v>360802</v>
      </c>
      <c r="F490" s="181"/>
      <c r="G490" s="181" t="s">
        <v>1351</v>
      </c>
      <c r="H490" s="205" t="s">
        <v>1124</v>
      </c>
      <c r="I490" s="188" t="s">
        <v>1125</v>
      </c>
      <c r="J490" s="181">
        <v>9</v>
      </c>
      <c r="R490" t="s">
        <v>1332</v>
      </c>
    </row>
    <row r="491" spans="1:18" ht="28.8">
      <c r="A491" s="186" t="s">
        <v>1120</v>
      </c>
      <c r="B491" s="186"/>
      <c r="C491" s="186"/>
      <c r="D491" s="186"/>
      <c r="E491" s="181">
        <v>360803</v>
      </c>
      <c r="F491" s="181"/>
      <c r="G491" s="181" t="s">
        <v>1352</v>
      </c>
      <c r="H491" s="205" t="s">
        <v>1127</v>
      </c>
      <c r="I491" s="188" t="s">
        <v>1128</v>
      </c>
      <c r="J491" s="181">
        <v>5</v>
      </c>
      <c r="R491" t="s">
        <v>1332</v>
      </c>
    </row>
    <row r="492" spans="1:18" ht="28.8">
      <c r="A492" s="186" t="s">
        <v>1129</v>
      </c>
      <c r="B492" s="186"/>
      <c r="C492" s="186"/>
      <c r="D492" s="186"/>
      <c r="E492" s="181">
        <v>360905</v>
      </c>
      <c r="F492" s="181"/>
      <c r="G492" s="181"/>
      <c r="H492" s="205" t="s">
        <v>1130</v>
      </c>
      <c r="I492" s="188" t="s">
        <v>1131</v>
      </c>
      <c r="J492" s="181">
        <v>24</v>
      </c>
      <c r="R492" t="s">
        <v>1332</v>
      </c>
    </row>
    <row r="493" spans="1:18" ht="28.8">
      <c r="A493" s="186" t="s">
        <v>1129</v>
      </c>
      <c r="B493" s="186"/>
      <c r="C493" s="186"/>
      <c r="D493" s="186"/>
      <c r="E493" s="181">
        <v>360904</v>
      </c>
      <c r="F493" s="181"/>
      <c r="G493" s="181"/>
      <c r="H493" s="205" t="s">
        <v>1132</v>
      </c>
      <c r="I493" s="188" t="s">
        <v>1133</v>
      </c>
      <c r="J493" s="181">
        <v>20</v>
      </c>
      <c r="R493" t="s">
        <v>1332</v>
      </c>
    </row>
    <row r="494" spans="1:18" ht="28.8">
      <c r="A494" s="186" t="s">
        <v>1129</v>
      </c>
      <c r="B494" s="186"/>
      <c r="C494" s="186"/>
      <c r="D494" s="186"/>
      <c r="E494" s="181">
        <v>360901</v>
      </c>
      <c r="F494" s="181"/>
      <c r="G494" s="181" t="s">
        <v>1353</v>
      </c>
      <c r="H494" s="205" t="s">
        <v>1135</v>
      </c>
      <c r="I494" s="188" t="s">
        <v>1136</v>
      </c>
      <c r="J494" s="181">
        <v>19</v>
      </c>
      <c r="R494" t="s">
        <v>1332</v>
      </c>
    </row>
    <row r="495" spans="1:18" ht="28.8">
      <c r="A495" s="186" t="s">
        <v>1137</v>
      </c>
      <c r="B495" s="186"/>
      <c r="C495" s="186"/>
      <c r="D495" s="186"/>
      <c r="E495" s="181">
        <v>360902</v>
      </c>
      <c r="F495" s="181"/>
      <c r="G495" s="181" t="s">
        <v>1354</v>
      </c>
      <c r="H495" s="205" t="s">
        <v>236</v>
      </c>
      <c r="I495" s="188" t="s">
        <v>1139</v>
      </c>
      <c r="J495" s="181">
        <v>9</v>
      </c>
      <c r="R495" t="s">
        <v>1332</v>
      </c>
    </row>
    <row r="496" spans="1:18" ht="28.8">
      <c r="A496" s="186" t="s">
        <v>1140</v>
      </c>
      <c r="B496" s="186"/>
      <c r="C496" s="186"/>
      <c r="D496" s="186"/>
      <c r="E496" s="181">
        <v>360903</v>
      </c>
      <c r="F496" s="181"/>
      <c r="G496" s="181" t="s">
        <v>1355</v>
      </c>
      <c r="H496" s="205" t="s">
        <v>1142</v>
      </c>
      <c r="I496" s="188" t="s">
        <v>1143</v>
      </c>
      <c r="J496" s="181">
        <v>5</v>
      </c>
      <c r="R496" t="s">
        <v>1332</v>
      </c>
    </row>
    <row r="497" spans="1:18" ht="28.8">
      <c r="A497" s="186">
        <v>24</v>
      </c>
      <c r="B497" s="186"/>
      <c r="C497" s="186"/>
      <c r="D497" s="186"/>
      <c r="E497" s="181">
        <v>361101</v>
      </c>
      <c r="F497" s="181"/>
      <c r="G497" s="181" t="s">
        <v>1356</v>
      </c>
      <c r="H497" s="205" t="s">
        <v>1145</v>
      </c>
      <c r="I497" s="188" t="s">
        <v>1146</v>
      </c>
      <c r="J497" s="181">
        <v>19</v>
      </c>
      <c r="R497" t="s">
        <v>1332</v>
      </c>
    </row>
    <row r="498" spans="1:18" ht="28.8">
      <c r="A498" s="186">
        <v>25</v>
      </c>
      <c r="B498" s="186"/>
      <c r="C498" s="186"/>
      <c r="D498" s="186"/>
      <c r="E498" s="181">
        <v>361102</v>
      </c>
      <c r="F498" s="181"/>
      <c r="G498" s="181" t="s">
        <v>1357</v>
      </c>
      <c r="H498" s="205" t="s">
        <v>1148</v>
      </c>
      <c r="I498" s="188" t="s">
        <v>1149</v>
      </c>
      <c r="J498" s="181">
        <v>9</v>
      </c>
      <c r="R498" t="s">
        <v>1332</v>
      </c>
    </row>
    <row r="499" spans="1:18" ht="28.8">
      <c r="A499" s="186">
        <v>26</v>
      </c>
      <c r="B499" s="186"/>
      <c r="C499" s="186"/>
      <c r="D499" s="186"/>
      <c r="E499" s="181">
        <v>361103</v>
      </c>
      <c r="F499" s="181"/>
      <c r="G499" s="181" t="s">
        <v>1358</v>
      </c>
      <c r="H499" s="205" t="s">
        <v>1151</v>
      </c>
      <c r="I499" s="188" t="s">
        <v>1152</v>
      </c>
      <c r="J499" s="181">
        <v>5</v>
      </c>
      <c r="R499" t="s">
        <v>1332</v>
      </c>
    </row>
    <row r="500" spans="1:18">
      <c r="A500" s="186">
        <v>24</v>
      </c>
      <c r="B500" s="186"/>
      <c r="C500" s="186"/>
      <c r="D500" s="186"/>
      <c r="E500" s="181">
        <v>361201</v>
      </c>
      <c r="F500" s="181"/>
      <c r="G500" s="181" t="s">
        <v>1359</v>
      </c>
      <c r="H500" s="205" t="s">
        <v>1154</v>
      </c>
      <c r="I500" s="188" t="s">
        <v>1155</v>
      </c>
      <c r="J500" s="181">
        <v>19</v>
      </c>
      <c r="R500" t="s">
        <v>1332</v>
      </c>
    </row>
    <row r="501" spans="1:18">
      <c r="A501" s="186">
        <v>25</v>
      </c>
      <c r="B501" s="186"/>
      <c r="C501" s="186"/>
      <c r="D501" s="186"/>
      <c r="E501" s="181">
        <v>361202</v>
      </c>
      <c r="F501" s="181"/>
      <c r="G501" s="181" t="s">
        <v>1360</v>
      </c>
      <c r="H501" s="205" t="s">
        <v>1157</v>
      </c>
      <c r="I501" s="188" t="s">
        <v>1158</v>
      </c>
      <c r="J501" s="181">
        <v>9</v>
      </c>
      <c r="R501" t="s">
        <v>1332</v>
      </c>
    </row>
    <row r="502" spans="1:18">
      <c r="A502" s="186">
        <v>26</v>
      </c>
      <c r="B502" s="186"/>
      <c r="C502" s="186"/>
      <c r="D502" s="186"/>
      <c r="E502" s="181">
        <v>361203</v>
      </c>
      <c r="F502" s="181"/>
      <c r="G502" s="181" t="s">
        <v>1361</v>
      </c>
      <c r="H502" s="205" t="s">
        <v>1160</v>
      </c>
      <c r="I502" s="188" t="s">
        <v>1161</v>
      </c>
      <c r="J502" s="181">
        <v>5</v>
      </c>
      <c r="R502" t="s">
        <v>1332</v>
      </c>
    </row>
    <row r="503" spans="1:18">
      <c r="A503" s="186" t="s">
        <v>1162</v>
      </c>
      <c r="B503" s="189"/>
      <c r="C503" s="189"/>
      <c r="D503" s="189"/>
      <c r="E503" s="181">
        <v>367303</v>
      </c>
      <c r="F503" s="190"/>
      <c r="G503" s="181" t="s">
        <v>1362</v>
      </c>
      <c r="H503" s="205" t="s">
        <v>1164</v>
      </c>
      <c r="I503" s="188" t="s">
        <v>1165</v>
      </c>
      <c r="J503" s="181">
        <v>19</v>
      </c>
      <c r="R503" t="s">
        <v>1332</v>
      </c>
    </row>
    <row r="504" spans="1:18">
      <c r="A504" s="186" t="s">
        <v>1166</v>
      </c>
      <c r="B504" s="189"/>
      <c r="C504" s="189"/>
      <c r="D504" s="189"/>
      <c r="E504" s="181">
        <v>367304</v>
      </c>
      <c r="F504" s="190"/>
      <c r="G504" s="181" t="s">
        <v>1362</v>
      </c>
      <c r="H504" s="205" t="s">
        <v>1167</v>
      </c>
      <c r="I504" s="188" t="s">
        <v>1168</v>
      </c>
      <c r="J504" s="181">
        <v>9</v>
      </c>
      <c r="R504" t="s">
        <v>1332</v>
      </c>
    </row>
    <row r="505" spans="1:18">
      <c r="A505" s="186" t="s">
        <v>1169</v>
      </c>
      <c r="B505" s="189"/>
      <c r="C505" s="189"/>
      <c r="D505" s="189"/>
      <c r="E505" s="181">
        <v>367305</v>
      </c>
      <c r="F505" s="190"/>
      <c r="G505" s="181" t="s">
        <v>1362</v>
      </c>
      <c r="H505" s="205" t="s">
        <v>1170</v>
      </c>
      <c r="I505" s="188" t="s">
        <v>1171</v>
      </c>
      <c r="J505" s="181">
        <v>5</v>
      </c>
      <c r="R505" t="s">
        <v>1332</v>
      </c>
    </row>
    <row r="506" spans="1:18" ht="28.8">
      <c r="A506" s="186">
        <v>28</v>
      </c>
      <c r="B506" s="186"/>
      <c r="C506" s="186"/>
      <c r="D506" s="186"/>
      <c r="E506" s="181">
        <v>368301</v>
      </c>
      <c r="F506" s="181" t="s">
        <v>951</v>
      </c>
      <c r="G506" s="181" t="s">
        <v>1238</v>
      </c>
      <c r="H506" s="205" t="s">
        <v>1173</v>
      </c>
      <c r="I506" s="188" t="s">
        <v>1174</v>
      </c>
      <c r="J506" s="181">
        <v>8</v>
      </c>
      <c r="R506" t="s">
        <v>1332</v>
      </c>
    </row>
    <row r="507" spans="1:18" ht="28.8">
      <c r="A507" s="186">
        <v>30</v>
      </c>
      <c r="B507" s="186"/>
      <c r="C507" s="186"/>
      <c r="D507" s="186"/>
      <c r="E507" s="181">
        <v>368302</v>
      </c>
      <c r="F507" s="181" t="s">
        <v>951</v>
      </c>
      <c r="G507" s="181" t="s">
        <v>1238</v>
      </c>
      <c r="H507" s="205" t="s">
        <v>244</v>
      </c>
      <c r="I507" s="188" t="s">
        <v>1179</v>
      </c>
      <c r="J507" s="181">
        <v>0</v>
      </c>
      <c r="R507" t="s">
        <v>1332</v>
      </c>
    </row>
    <row r="508" spans="1:18">
      <c r="A508" s="186">
        <v>30.1</v>
      </c>
      <c r="B508" s="186"/>
      <c r="C508" s="186"/>
      <c r="D508" s="186"/>
      <c r="E508" s="181">
        <v>368303</v>
      </c>
      <c r="F508" s="181" t="s">
        <v>951</v>
      </c>
      <c r="G508" s="181" t="s">
        <v>1238</v>
      </c>
      <c r="H508" s="205" t="s">
        <v>1181</v>
      </c>
      <c r="I508" s="188" t="s">
        <v>1182</v>
      </c>
      <c r="J508" s="181">
        <v>0</v>
      </c>
      <c r="R508" t="s">
        <v>1332</v>
      </c>
    </row>
    <row r="509" spans="1:18" ht="28.8">
      <c r="A509" s="186">
        <v>33</v>
      </c>
      <c r="B509" s="186"/>
      <c r="C509" s="186"/>
      <c r="D509" s="186"/>
      <c r="E509" s="181">
        <v>368304</v>
      </c>
      <c r="F509" s="181" t="s">
        <v>951</v>
      </c>
      <c r="G509" s="181" t="s">
        <v>1238</v>
      </c>
      <c r="H509" s="205" t="s">
        <v>1184</v>
      </c>
      <c r="I509" s="188" t="s">
        <v>1185</v>
      </c>
      <c r="J509" s="181">
        <v>19</v>
      </c>
      <c r="R509" t="s">
        <v>1332</v>
      </c>
    </row>
    <row r="510" spans="1:18" ht="28.8">
      <c r="A510" s="186">
        <v>33</v>
      </c>
      <c r="B510" s="186"/>
      <c r="C510" s="186"/>
      <c r="D510" s="186"/>
      <c r="E510" s="181">
        <v>368305</v>
      </c>
      <c r="F510" s="181" t="s">
        <v>951</v>
      </c>
      <c r="G510" s="181" t="s">
        <v>1238</v>
      </c>
      <c r="H510" s="205" t="s">
        <v>1184</v>
      </c>
      <c r="I510" s="188" t="s">
        <v>1185</v>
      </c>
      <c r="J510" s="181">
        <v>9</v>
      </c>
      <c r="R510" t="s">
        <v>1332</v>
      </c>
    </row>
    <row r="511" spans="1:18" ht="28.8">
      <c r="A511" s="186">
        <v>33</v>
      </c>
      <c r="B511" s="186"/>
      <c r="C511" s="186"/>
      <c r="D511" s="186"/>
      <c r="E511" s="181">
        <v>368306</v>
      </c>
      <c r="F511" s="181" t="s">
        <v>951</v>
      </c>
      <c r="G511" s="181" t="s">
        <v>1238</v>
      </c>
      <c r="H511" s="205" t="s">
        <v>1184</v>
      </c>
      <c r="I511" s="188" t="s">
        <v>1185</v>
      </c>
      <c r="J511" s="181">
        <v>5</v>
      </c>
      <c r="R511" t="s">
        <v>1332</v>
      </c>
    </row>
    <row r="512" spans="1:18">
      <c r="A512" s="186" t="s">
        <v>1186</v>
      </c>
      <c r="B512" s="186"/>
      <c r="C512" s="186"/>
      <c r="D512" s="186"/>
      <c r="E512" s="181">
        <v>369105</v>
      </c>
      <c r="F512" s="181"/>
      <c r="G512" s="181" t="s">
        <v>1363</v>
      </c>
      <c r="H512" s="205" t="s">
        <v>1188</v>
      </c>
      <c r="I512" s="188" t="s">
        <v>1189</v>
      </c>
      <c r="J512" s="181">
        <v>24</v>
      </c>
      <c r="R512" t="s">
        <v>1332</v>
      </c>
    </row>
    <row r="513" spans="1:18">
      <c r="A513" s="186" t="s">
        <v>1186</v>
      </c>
      <c r="B513" s="186"/>
      <c r="C513" s="186"/>
      <c r="D513" s="186"/>
      <c r="E513" s="181">
        <v>369104</v>
      </c>
      <c r="F513" s="181"/>
      <c r="G513" s="181" t="s">
        <v>1364</v>
      </c>
      <c r="H513" s="205" t="s">
        <v>1191</v>
      </c>
      <c r="I513" s="188" t="s">
        <v>1192</v>
      </c>
      <c r="J513" s="181">
        <v>20</v>
      </c>
      <c r="R513" t="s">
        <v>1332</v>
      </c>
    </row>
    <row r="514" spans="1:18">
      <c r="A514" s="186">
        <v>34</v>
      </c>
      <c r="B514" s="186"/>
      <c r="C514" s="186"/>
      <c r="D514" s="186"/>
      <c r="E514" s="181">
        <v>369101</v>
      </c>
      <c r="F514" s="181"/>
      <c r="G514" s="181" t="s">
        <v>1365</v>
      </c>
      <c r="H514" s="205" t="s">
        <v>1194</v>
      </c>
      <c r="I514" s="188" t="s">
        <v>1195</v>
      </c>
      <c r="J514" s="181">
        <v>19</v>
      </c>
      <c r="R514" t="s">
        <v>1332</v>
      </c>
    </row>
    <row r="515" spans="1:18">
      <c r="A515" s="186">
        <v>34</v>
      </c>
      <c r="B515" s="186"/>
      <c r="C515" s="186"/>
      <c r="D515" s="186"/>
      <c r="E515" s="181">
        <v>369102</v>
      </c>
      <c r="F515" s="181"/>
      <c r="G515" s="181" t="s">
        <v>1366</v>
      </c>
      <c r="H515" s="205" t="s">
        <v>1197</v>
      </c>
      <c r="I515" s="188" t="s">
        <v>1198</v>
      </c>
      <c r="J515" s="181">
        <v>9</v>
      </c>
      <c r="R515" t="s">
        <v>1332</v>
      </c>
    </row>
    <row r="516" spans="1:18">
      <c r="A516" s="186">
        <v>34</v>
      </c>
      <c r="B516" s="186"/>
      <c r="C516" s="186"/>
      <c r="D516" s="186"/>
      <c r="E516" s="181">
        <v>369103</v>
      </c>
      <c r="F516" s="181"/>
      <c r="G516" s="181" t="s">
        <v>1367</v>
      </c>
      <c r="H516" s="205" t="s">
        <v>1200</v>
      </c>
      <c r="I516" s="188" t="s">
        <v>1201</v>
      </c>
      <c r="J516" s="181">
        <v>5</v>
      </c>
      <c r="R516" t="s">
        <v>1332</v>
      </c>
    </row>
    <row r="517" spans="1:18">
      <c r="A517" s="186">
        <v>35</v>
      </c>
      <c r="B517" s="186"/>
      <c r="C517" s="186"/>
      <c r="D517" s="186"/>
      <c r="E517" s="181">
        <v>367301</v>
      </c>
      <c r="F517" s="181"/>
      <c r="G517" s="181" t="s">
        <v>1368</v>
      </c>
      <c r="H517" s="205" t="s">
        <v>1203</v>
      </c>
      <c r="I517" s="188" t="s">
        <v>1204</v>
      </c>
      <c r="J517" s="181">
        <v>24</v>
      </c>
      <c r="R517" t="s">
        <v>1332</v>
      </c>
    </row>
    <row r="518" spans="1:18">
      <c r="A518" s="186">
        <v>35</v>
      </c>
      <c r="B518" s="186"/>
      <c r="C518" s="186"/>
      <c r="D518" s="186"/>
      <c r="E518" s="181">
        <v>367314</v>
      </c>
      <c r="F518" s="181"/>
      <c r="G518" s="181" t="s">
        <v>1368</v>
      </c>
      <c r="H518" s="205" t="s">
        <v>1203</v>
      </c>
      <c r="I518" s="188" t="s">
        <v>1204</v>
      </c>
      <c r="J518" s="181">
        <v>20</v>
      </c>
      <c r="R518" t="s">
        <v>1332</v>
      </c>
    </row>
    <row r="519" spans="1:18">
      <c r="A519" s="186">
        <v>35</v>
      </c>
      <c r="B519" s="186"/>
      <c r="C519" s="186"/>
      <c r="D519" s="186"/>
      <c r="E519" s="181">
        <v>367311</v>
      </c>
      <c r="F519" s="181"/>
      <c r="G519" s="181" t="s">
        <v>1368</v>
      </c>
      <c r="H519" s="205" t="s">
        <v>1203</v>
      </c>
      <c r="I519" s="188" t="s">
        <v>1204</v>
      </c>
      <c r="J519" s="181">
        <v>19</v>
      </c>
      <c r="R519" t="s">
        <v>1332</v>
      </c>
    </row>
    <row r="520" spans="1:18">
      <c r="A520" s="186">
        <v>35</v>
      </c>
      <c r="B520" s="186"/>
      <c r="C520" s="186"/>
      <c r="D520" s="186"/>
      <c r="E520" s="181">
        <v>367312</v>
      </c>
      <c r="F520" s="181"/>
      <c r="G520" s="181" t="s">
        <v>1368</v>
      </c>
      <c r="H520" s="205" t="s">
        <v>1203</v>
      </c>
      <c r="I520" s="188" t="s">
        <v>1204</v>
      </c>
      <c r="J520" s="181">
        <v>9</v>
      </c>
      <c r="R520" t="s">
        <v>1332</v>
      </c>
    </row>
    <row r="521" spans="1:18">
      <c r="A521" s="186">
        <v>35</v>
      </c>
      <c r="B521" s="186"/>
      <c r="C521" s="186"/>
      <c r="D521" s="186"/>
      <c r="E521" s="181">
        <v>367313</v>
      </c>
      <c r="F521" s="181"/>
      <c r="G521" s="181" t="s">
        <v>1368</v>
      </c>
      <c r="H521" s="205" t="s">
        <v>1203</v>
      </c>
      <c r="I521" s="188" t="s">
        <v>1204</v>
      </c>
      <c r="J521" s="181">
        <v>5</v>
      </c>
      <c r="R521" t="s">
        <v>1332</v>
      </c>
    </row>
    <row r="522" spans="1:18">
      <c r="A522" s="186">
        <v>35</v>
      </c>
      <c r="B522" s="186"/>
      <c r="C522" s="186"/>
      <c r="D522" s="186"/>
      <c r="E522" s="181">
        <v>367302</v>
      </c>
      <c r="F522" s="181"/>
      <c r="G522" s="181" t="s">
        <v>1369</v>
      </c>
      <c r="H522" s="205" t="s">
        <v>1207</v>
      </c>
      <c r="I522" s="188" t="s">
        <v>1208</v>
      </c>
      <c r="J522" s="181">
        <v>24</v>
      </c>
      <c r="R522" t="s">
        <v>1332</v>
      </c>
    </row>
    <row r="523" spans="1:18">
      <c r="A523" s="186">
        <v>35</v>
      </c>
      <c r="B523" s="186"/>
      <c r="C523" s="186"/>
      <c r="D523" s="186"/>
      <c r="E523" s="181">
        <v>367324</v>
      </c>
      <c r="F523" s="181"/>
      <c r="G523" s="181" t="s">
        <v>1369</v>
      </c>
      <c r="H523" s="205" t="s">
        <v>1207</v>
      </c>
      <c r="I523" s="188" t="s">
        <v>1208</v>
      </c>
      <c r="J523" s="181">
        <v>20</v>
      </c>
      <c r="R523" t="s">
        <v>1332</v>
      </c>
    </row>
    <row r="524" spans="1:18">
      <c r="A524" s="186">
        <v>35</v>
      </c>
      <c r="B524" s="186"/>
      <c r="C524" s="186"/>
      <c r="D524" s="186"/>
      <c r="E524" s="181">
        <v>367321</v>
      </c>
      <c r="F524" s="181"/>
      <c r="G524" s="181" t="s">
        <v>1369</v>
      </c>
      <c r="H524" s="205" t="s">
        <v>1207</v>
      </c>
      <c r="I524" s="188" t="s">
        <v>1208</v>
      </c>
      <c r="J524" s="181">
        <v>19</v>
      </c>
      <c r="R524" t="s">
        <v>1332</v>
      </c>
    </row>
    <row r="525" spans="1:18">
      <c r="A525" s="186">
        <v>35</v>
      </c>
      <c r="B525" s="186"/>
      <c r="C525" s="186"/>
      <c r="D525" s="186"/>
      <c r="E525" s="181">
        <v>367322</v>
      </c>
      <c r="F525" s="181"/>
      <c r="G525" s="181" t="s">
        <v>1369</v>
      </c>
      <c r="H525" s="205" t="s">
        <v>1207</v>
      </c>
      <c r="I525" s="188" t="s">
        <v>1208</v>
      </c>
      <c r="J525" s="181">
        <v>9</v>
      </c>
      <c r="R525" t="s">
        <v>1332</v>
      </c>
    </row>
    <row r="526" spans="1:18">
      <c r="A526" s="186">
        <v>35</v>
      </c>
      <c r="B526" s="186"/>
      <c r="C526" s="186"/>
      <c r="D526" s="186"/>
      <c r="E526" s="181">
        <v>367323</v>
      </c>
      <c r="F526" s="181"/>
      <c r="G526" s="181" t="s">
        <v>1369</v>
      </c>
      <c r="H526" s="205" t="s">
        <v>1207</v>
      </c>
      <c r="I526" s="188" t="s">
        <v>1208</v>
      </c>
      <c r="J526" s="181">
        <v>5</v>
      </c>
      <c r="R526" t="s">
        <v>1332</v>
      </c>
    </row>
    <row r="527" spans="1:18">
      <c r="A527" s="189"/>
      <c r="B527" s="189"/>
      <c r="C527" s="189"/>
      <c r="D527" s="189"/>
      <c r="E527" s="181">
        <v>361301</v>
      </c>
      <c r="F527" s="181"/>
      <c r="G527" s="181" t="s">
        <v>1370</v>
      </c>
      <c r="H527" s="205" t="s">
        <v>242</v>
      </c>
      <c r="I527" s="188" t="s">
        <v>1210</v>
      </c>
      <c r="J527" s="181">
        <v>19</v>
      </c>
      <c r="R527" t="s">
        <v>1332</v>
      </c>
    </row>
    <row r="528" spans="1:18">
      <c r="A528" s="189"/>
      <c r="B528" s="189"/>
      <c r="C528" s="189"/>
      <c r="D528" s="189"/>
      <c r="E528" s="181">
        <v>361302</v>
      </c>
      <c r="F528" s="181"/>
      <c r="G528" s="181" t="s">
        <v>1371</v>
      </c>
      <c r="H528" s="205" t="s">
        <v>1212</v>
      </c>
      <c r="I528" s="188" t="s">
        <v>1213</v>
      </c>
      <c r="J528" s="181">
        <v>9</v>
      </c>
      <c r="R528" t="s">
        <v>1332</v>
      </c>
    </row>
    <row r="529" spans="1:18">
      <c r="A529" s="189"/>
      <c r="B529" s="189"/>
      <c r="C529" s="189"/>
      <c r="D529" s="189"/>
      <c r="E529" s="181">
        <v>361303</v>
      </c>
      <c r="F529" s="181"/>
      <c r="G529" s="181" t="s">
        <v>1372</v>
      </c>
      <c r="H529" s="205" t="s">
        <v>1215</v>
      </c>
      <c r="I529" s="188" t="s">
        <v>1216</v>
      </c>
      <c r="J529" s="181">
        <v>5</v>
      </c>
      <c r="R529" t="s">
        <v>1332</v>
      </c>
    </row>
    <row r="530" spans="1:18" ht="28.8">
      <c r="A530" s="189"/>
      <c r="B530" s="189"/>
      <c r="C530" s="189"/>
      <c r="D530" s="189"/>
      <c r="E530" s="181">
        <v>361304</v>
      </c>
      <c r="F530" s="181" t="s">
        <v>951</v>
      </c>
      <c r="G530" s="181" t="s">
        <v>1238</v>
      </c>
      <c r="H530" s="205" t="s">
        <v>1218</v>
      </c>
      <c r="I530" s="188" t="s">
        <v>1219</v>
      </c>
      <c r="J530" s="181">
        <v>0</v>
      </c>
      <c r="R530" t="s">
        <v>1332</v>
      </c>
    </row>
    <row r="531" spans="1:18" ht="28.8">
      <c r="A531" s="186"/>
      <c r="B531" s="186">
        <v>1</v>
      </c>
      <c r="C531" s="186"/>
      <c r="D531" s="186"/>
      <c r="E531" s="181">
        <v>366301</v>
      </c>
      <c r="F531" s="181" t="s">
        <v>951</v>
      </c>
      <c r="G531" s="181" t="s">
        <v>1238</v>
      </c>
      <c r="H531" s="205" t="s">
        <v>1221</v>
      </c>
      <c r="I531" s="188" t="s">
        <v>1222</v>
      </c>
      <c r="J531" s="181">
        <v>19</v>
      </c>
      <c r="R531" t="s">
        <v>1332</v>
      </c>
    </row>
    <row r="532" spans="1:18" ht="28.8">
      <c r="A532" s="186"/>
      <c r="B532" s="186">
        <v>1</v>
      </c>
      <c r="C532" s="186"/>
      <c r="D532" s="186"/>
      <c r="E532" s="181">
        <v>366311</v>
      </c>
      <c r="F532" s="181" t="s">
        <v>951</v>
      </c>
      <c r="G532" s="181" t="s">
        <v>1238</v>
      </c>
      <c r="H532" s="205" t="s">
        <v>1221</v>
      </c>
      <c r="I532" s="188" t="s">
        <v>1222</v>
      </c>
      <c r="J532" s="181">
        <v>9</v>
      </c>
      <c r="R532" t="s">
        <v>1332</v>
      </c>
    </row>
    <row r="533" spans="1:18" ht="28.8">
      <c r="A533" s="186"/>
      <c r="B533" s="186">
        <v>1</v>
      </c>
      <c r="C533" s="186"/>
      <c r="D533" s="186"/>
      <c r="E533" s="181">
        <v>366312</v>
      </c>
      <c r="F533" s="181" t="s">
        <v>951</v>
      </c>
      <c r="G533" s="181" t="s">
        <v>1238</v>
      </c>
      <c r="H533" s="205" t="s">
        <v>1221</v>
      </c>
      <c r="I533" s="188" t="s">
        <v>1222</v>
      </c>
      <c r="J533" s="181">
        <v>5</v>
      </c>
      <c r="R533" t="s">
        <v>1332</v>
      </c>
    </row>
    <row r="534" spans="1:18">
      <c r="A534" s="186"/>
      <c r="B534" s="186">
        <v>2</v>
      </c>
      <c r="C534" s="186"/>
      <c r="D534" s="186"/>
      <c r="E534" s="181">
        <v>366302</v>
      </c>
      <c r="F534" s="181" t="s">
        <v>951</v>
      </c>
      <c r="G534" s="181" t="s">
        <v>1238</v>
      </c>
      <c r="H534" s="205" t="s">
        <v>1224</v>
      </c>
      <c r="I534" s="188" t="s">
        <v>1225</v>
      </c>
      <c r="J534" s="181">
        <v>19</v>
      </c>
      <c r="R534" t="s">
        <v>1332</v>
      </c>
    </row>
    <row r="535" spans="1:18">
      <c r="A535" s="186"/>
      <c r="B535" s="186">
        <v>3</v>
      </c>
      <c r="C535" s="186"/>
      <c r="D535" s="186"/>
      <c r="E535" s="181">
        <v>366303</v>
      </c>
      <c r="F535" s="181" t="s">
        <v>951</v>
      </c>
      <c r="G535" s="181" t="s">
        <v>1238</v>
      </c>
      <c r="H535" s="205" t="s">
        <v>1227</v>
      </c>
      <c r="I535" s="188" t="s">
        <v>1228</v>
      </c>
      <c r="J535" s="181">
        <v>19</v>
      </c>
      <c r="R535" t="s">
        <v>1332</v>
      </c>
    </row>
    <row r="536" spans="1:18" ht="72">
      <c r="A536" s="186"/>
      <c r="B536" s="186">
        <v>4</v>
      </c>
      <c r="C536" s="186"/>
      <c r="D536" s="186"/>
      <c r="E536" s="181">
        <v>366304</v>
      </c>
      <c r="F536" s="181"/>
      <c r="G536" s="181" t="s">
        <v>1238</v>
      </c>
      <c r="H536" s="205" t="s">
        <v>1230</v>
      </c>
      <c r="I536" s="188" t="s">
        <v>1231</v>
      </c>
      <c r="J536" s="181">
        <v>19</v>
      </c>
      <c r="R536" t="s">
        <v>1332</v>
      </c>
    </row>
    <row r="537" spans="1:18" ht="72">
      <c r="A537" s="186"/>
      <c r="B537" s="186">
        <v>4</v>
      </c>
      <c r="C537" s="186"/>
      <c r="D537" s="186"/>
      <c r="E537" s="181">
        <v>366309</v>
      </c>
      <c r="F537" s="181"/>
      <c r="G537" s="181" t="s">
        <v>1238</v>
      </c>
      <c r="H537" s="205" t="s">
        <v>1230</v>
      </c>
      <c r="I537" s="188" t="s">
        <v>1231</v>
      </c>
      <c r="J537" s="181">
        <v>9</v>
      </c>
      <c r="R537" t="s">
        <v>1332</v>
      </c>
    </row>
    <row r="538" spans="1:18" ht="72">
      <c r="A538" s="186"/>
      <c r="B538" s="186">
        <v>4</v>
      </c>
      <c r="C538" s="186"/>
      <c r="D538" s="186"/>
      <c r="E538" s="181">
        <v>366310</v>
      </c>
      <c r="F538" s="181"/>
      <c r="G538" s="181" t="s">
        <v>1238</v>
      </c>
      <c r="H538" s="205" t="s">
        <v>1230</v>
      </c>
      <c r="I538" s="188" t="s">
        <v>1231</v>
      </c>
      <c r="J538" s="181">
        <v>5</v>
      </c>
      <c r="R538" t="s">
        <v>1332</v>
      </c>
    </row>
    <row r="539" spans="1:18" ht="28.8">
      <c r="A539" s="186"/>
      <c r="B539" s="186" t="s">
        <v>1232</v>
      </c>
      <c r="C539" s="186"/>
      <c r="D539" s="186"/>
      <c r="E539" s="181">
        <v>366306</v>
      </c>
      <c r="F539" s="181"/>
      <c r="G539" s="181" t="s">
        <v>1238</v>
      </c>
      <c r="H539" s="205" t="s">
        <v>1234</v>
      </c>
      <c r="I539" s="188" t="s">
        <v>1235</v>
      </c>
      <c r="J539" s="181">
        <v>19</v>
      </c>
      <c r="R539" t="s">
        <v>1332</v>
      </c>
    </row>
    <row r="540" spans="1:18" ht="28.8">
      <c r="A540" s="186"/>
      <c r="B540" s="186" t="s">
        <v>1232</v>
      </c>
      <c r="C540" s="186"/>
      <c r="D540" s="186"/>
      <c r="E540" s="181">
        <v>366307</v>
      </c>
      <c r="F540" s="181"/>
      <c r="G540" s="181" t="s">
        <v>1238</v>
      </c>
      <c r="H540" s="205" t="s">
        <v>1234</v>
      </c>
      <c r="I540" s="188" t="s">
        <v>1235</v>
      </c>
      <c r="J540" s="181">
        <v>9</v>
      </c>
      <c r="R540" t="s">
        <v>1332</v>
      </c>
    </row>
    <row r="541" spans="1:18" ht="28.8">
      <c r="A541" s="186"/>
      <c r="B541" s="186" t="s">
        <v>1232</v>
      </c>
      <c r="C541" s="186"/>
      <c r="D541" s="186"/>
      <c r="E541" s="181">
        <v>366308</v>
      </c>
      <c r="F541" s="181"/>
      <c r="G541" s="181" t="s">
        <v>1238</v>
      </c>
      <c r="H541" s="205" t="s">
        <v>1234</v>
      </c>
      <c r="I541" s="188" t="s">
        <v>1235</v>
      </c>
      <c r="J541" s="181">
        <v>5</v>
      </c>
      <c r="R541" t="s">
        <v>1332</v>
      </c>
    </row>
    <row r="542" spans="1:18" ht="72">
      <c r="A542" s="186" t="s">
        <v>1063</v>
      </c>
      <c r="B542" s="186"/>
      <c r="C542" s="186"/>
      <c r="D542" s="186"/>
      <c r="E542" s="181">
        <v>370101</v>
      </c>
      <c r="F542" s="181"/>
      <c r="G542" s="181" t="s">
        <v>1373</v>
      </c>
      <c r="H542" s="205" t="s">
        <v>1065</v>
      </c>
      <c r="I542" s="188" t="s">
        <v>1066</v>
      </c>
      <c r="J542" s="187">
        <v>19</v>
      </c>
      <c r="R542" t="s">
        <v>1374</v>
      </c>
    </row>
    <row r="543" spans="1:18" ht="72">
      <c r="A543" s="186" t="s">
        <v>1063</v>
      </c>
      <c r="B543" s="186"/>
      <c r="C543" s="186"/>
      <c r="D543" s="186"/>
      <c r="E543" s="181">
        <v>370102</v>
      </c>
      <c r="F543" s="181"/>
      <c r="G543" s="181" t="s">
        <v>1375</v>
      </c>
      <c r="H543" s="205" t="s">
        <v>1069</v>
      </c>
      <c r="I543" s="188" t="s">
        <v>1066</v>
      </c>
      <c r="J543" s="187">
        <v>9</v>
      </c>
      <c r="R543" t="s">
        <v>1374</v>
      </c>
    </row>
    <row r="544" spans="1:18" ht="72">
      <c r="A544" s="186" t="s">
        <v>1063</v>
      </c>
      <c r="B544" s="186"/>
      <c r="C544" s="186"/>
      <c r="D544" s="186"/>
      <c r="E544" s="181">
        <v>370103</v>
      </c>
      <c r="F544" s="181"/>
      <c r="G544" s="181" t="s">
        <v>1376</v>
      </c>
      <c r="H544" s="205" t="s">
        <v>1071</v>
      </c>
      <c r="I544" s="188" t="s">
        <v>1066</v>
      </c>
      <c r="J544" s="187">
        <v>5</v>
      </c>
      <c r="R544" t="s">
        <v>1374</v>
      </c>
    </row>
    <row r="545" spans="1:18" ht="43.2">
      <c r="A545" s="186" t="s">
        <v>1072</v>
      </c>
      <c r="B545" s="186"/>
      <c r="C545" s="186"/>
      <c r="D545" s="186"/>
      <c r="E545" s="181">
        <v>370201</v>
      </c>
      <c r="F545" s="181"/>
      <c r="G545" s="181" t="s">
        <v>1377</v>
      </c>
      <c r="H545" s="205" t="s">
        <v>232</v>
      </c>
      <c r="I545" s="188" t="s">
        <v>1074</v>
      </c>
      <c r="J545" s="187">
        <v>19</v>
      </c>
      <c r="R545" t="s">
        <v>1374</v>
      </c>
    </row>
    <row r="546" spans="1:18" ht="43.2">
      <c r="A546" s="186" t="s">
        <v>1072</v>
      </c>
      <c r="B546" s="186"/>
      <c r="C546" s="186"/>
      <c r="D546" s="186"/>
      <c r="E546" s="181">
        <v>370202</v>
      </c>
      <c r="F546" s="181"/>
      <c r="G546" s="181" t="s">
        <v>1378</v>
      </c>
      <c r="H546" s="205" t="s">
        <v>1076</v>
      </c>
      <c r="I546" s="188" t="s">
        <v>1077</v>
      </c>
      <c r="J546" s="187">
        <v>9</v>
      </c>
      <c r="R546" t="s">
        <v>1374</v>
      </c>
    </row>
    <row r="547" spans="1:18" ht="43.2">
      <c r="A547" s="186" t="s">
        <v>1072</v>
      </c>
      <c r="B547" s="186"/>
      <c r="C547" s="186"/>
      <c r="D547" s="186"/>
      <c r="E547" s="181">
        <v>370203</v>
      </c>
      <c r="F547" s="181"/>
      <c r="G547" s="181" t="s">
        <v>1379</v>
      </c>
      <c r="H547" s="205" t="s">
        <v>1079</v>
      </c>
      <c r="I547" s="188" t="s">
        <v>1080</v>
      </c>
      <c r="J547" s="187">
        <v>5</v>
      </c>
      <c r="R547" t="s">
        <v>1374</v>
      </c>
    </row>
    <row r="548" spans="1:18">
      <c r="A548" s="186" t="s">
        <v>1081</v>
      </c>
      <c r="B548" s="186"/>
      <c r="C548" s="186"/>
      <c r="D548" s="186"/>
      <c r="E548" s="181">
        <v>370401</v>
      </c>
      <c r="F548" s="181"/>
      <c r="G548" s="181" t="s">
        <v>1380</v>
      </c>
      <c r="H548" s="205" t="s">
        <v>1083</v>
      </c>
      <c r="I548" s="188" t="s">
        <v>1084</v>
      </c>
      <c r="J548" s="187">
        <v>19</v>
      </c>
      <c r="R548" t="s">
        <v>1374</v>
      </c>
    </row>
    <row r="549" spans="1:18">
      <c r="A549" s="186" t="s">
        <v>1081</v>
      </c>
      <c r="B549" s="186"/>
      <c r="C549" s="186"/>
      <c r="D549" s="186"/>
      <c r="E549" s="181">
        <v>370402</v>
      </c>
      <c r="F549" s="181"/>
      <c r="G549" s="181" t="s">
        <v>1381</v>
      </c>
      <c r="H549" s="205" t="s">
        <v>1086</v>
      </c>
      <c r="I549" s="188" t="s">
        <v>1087</v>
      </c>
      <c r="J549" s="187">
        <v>9</v>
      </c>
      <c r="R549" t="s">
        <v>1374</v>
      </c>
    </row>
    <row r="550" spans="1:18">
      <c r="A550" s="186" t="s">
        <v>1081</v>
      </c>
      <c r="B550" s="186"/>
      <c r="C550" s="186"/>
      <c r="D550" s="186"/>
      <c r="E550" s="181">
        <v>370403</v>
      </c>
      <c r="F550" s="181"/>
      <c r="G550" s="181" t="s">
        <v>1382</v>
      </c>
      <c r="H550" s="205" t="s">
        <v>1089</v>
      </c>
      <c r="I550" s="188" t="s">
        <v>1090</v>
      </c>
      <c r="J550" s="187">
        <v>5</v>
      </c>
      <c r="R550" t="s">
        <v>1374</v>
      </c>
    </row>
    <row r="551" spans="1:18" ht="57.6">
      <c r="A551" s="186" t="s">
        <v>1091</v>
      </c>
      <c r="B551" s="186"/>
      <c r="C551" s="186"/>
      <c r="D551" s="186"/>
      <c r="E551" s="181">
        <v>370501</v>
      </c>
      <c r="F551" s="181"/>
      <c r="G551" s="181" t="s">
        <v>1383</v>
      </c>
      <c r="H551" s="205" t="s">
        <v>1093</v>
      </c>
      <c r="I551" s="188" t="s">
        <v>1094</v>
      </c>
      <c r="J551" s="187">
        <v>19</v>
      </c>
      <c r="R551" t="s">
        <v>1374</v>
      </c>
    </row>
    <row r="552" spans="1:18" ht="57.6">
      <c r="A552" s="186" t="s">
        <v>1091</v>
      </c>
      <c r="B552" s="186"/>
      <c r="C552" s="186"/>
      <c r="D552" s="186"/>
      <c r="E552" s="181">
        <v>370502</v>
      </c>
      <c r="F552" s="181"/>
      <c r="G552" s="181" t="s">
        <v>1384</v>
      </c>
      <c r="H552" s="205" t="s">
        <v>1096</v>
      </c>
      <c r="I552" s="188" t="s">
        <v>1097</v>
      </c>
      <c r="J552" s="187">
        <v>9</v>
      </c>
      <c r="R552" t="s">
        <v>1374</v>
      </c>
    </row>
    <row r="553" spans="1:18" ht="57.6">
      <c r="A553" s="186" t="s">
        <v>1091</v>
      </c>
      <c r="B553" s="186"/>
      <c r="C553" s="186"/>
      <c r="D553" s="186"/>
      <c r="E553" s="181">
        <v>370503</v>
      </c>
      <c r="F553" s="181"/>
      <c r="G553" s="181" t="s">
        <v>1385</v>
      </c>
      <c r="H553" s="205" t="s">
        <v>1099</v>
      </c>
      <c r="I553" s="188" t="s">
        <v>1100</v>
      </c>
      <c r="J553" s="187">
        <v>5</v>
      </c>
      <c r="R553" t="s">
        <v>1374</v>
      </c>
    </row>
    <row r="554" spans="1:18">
      <c r="A554" s="186" t="s">
        <v>1091</v>
      </c>
      <c r="B554" s="186"/>
      <c r="C554" s="186"/>
      <c r="D554" s="186"/>
      <c r="E554" s="181">
        <v>370601</v>
      </c>
      <c r="F554" s="181"/>
      <c r="G554" s="181" t="s">
        <v>1386</v>
      </c>
      <c r="H554" s="205" t="s">
        <v>1102</v>
      </c>
      <c r="I554" s="188" t="s">
        <v>1103</v>
      </c>
      <c r="J554" s="187">
        <v>19</v>
      </c>
      <c r="R554" t="s">
        <v>1374</v>
      </c>
    </row>
    <row r="555" spans="1:18">
      <c r="A555" s="186" t="s">
        <v>1091</v>
      </c>
      <c r="B555" s="186"/>
      <c r="C555" s="186"/>
      <c r="D555" s="186"/>
      <c r="E555" s="181">
        <v>370602</v>
      </c>
      <c r="F555" s="181"/>
      <c r="G555" s="181" t="s">
        <v>1387</v>
      </c>
      <c r="H555" s="205" t="s">
        <v>1105</v>
      </c>
      <c r="I555" s="188" t="s">
        <v>1106</v>
      </c>
      <c r="J555" s="187">
        <v>9</v>
      </c>
      <c r="R555" t="s">
        <v>1374</v>
      </c>
    </row>
    <row r="556" spans="1:18">
      <c r="A556" s="186" t="s">
        <v>1091</v>
      </c>
      <c r="B556" s="186"/>
      <c r="C556" s="186"/>
      <c r="D556" s="186"/>
      <c r="E556" s="181">
        <v>370603</v>
      </c>
      <c r="F556" s="181"/>
      <c r="G556" s="181" t="s">
        <v>1388</v>
      </c>
      <c r="H556" s="205" t="s">
        <v>1108</v>
      </c>
      <c r="I556" s="188" t="s">
        <v>1109</v>
      </c>
      <c r="J556" s="181">
        <v>5</v>
      </c>
      <c r="R556" t="s">
        <v>1374</v>
      </c>
    </row>
    <row r="557" spans="1:18">
      <c r="A557" s="186" t="s">
        <v>1110</v>
      </c>
      <c r="B557" s="186"/>
      <c r="C557" s="186"/>
      <c r="D557" s="186"/>
      <c r="E557" s="181">
        <v>370701</v>
      </c>
      <c r="F557" s="181"/>
      <c r="G557" s="181" t="s">
        <v>1389</v>
      </c>
      <c r="H557" s="205" t="s">
        <v>1112</v>
      </c>
      <c r="I557" s="188" t="s">
        <v>1113</v>
      </c>
      <c r="J557" s="181">
        <v>19</v>
      </c>
      <c r="R557" t="s">
        <v>1374</v>
      </c>
    </row>
    <row r="558" spans="1:18">
      <c r="A558" s="186" t="s">
        <v>1110</v>
      </c>
      <c r="B558" s="186"/>
      <c r="C558" s="186"/>
      <c r="D558" s="186"/>
      <c r="E558" s="181">
        <v>370702</v>
      </c>
      <c r="F558" s="181"/>
      <c r="G558" s="181" t="s">
        <v>1390</v>
      </c>
      <c r="H558" s="205" t="s">
        <v>1115</v>
      </c>
      <c r="I558" s="188" t="s">
        <v>1116</v>
      </c>
      <c r="J558" s="181">
        <v>9</v>
      </c>
      <c r="R558" t="s">
        <v>1374</v>
      </c>
    </row>
    <row r="559" spans="1:18">
      <c r="A559" s="186" t="s">
        <v>1110</v>
      </c>
      <c r="B559" s="186"/>
      <c r="C559" s="186"/>
      <c r="D559" s="186"/>
      <c r="E559" s="181">
        <v>370703</v>
      </c>
      <c r="F559" s="181"/>
      <c r="G559" s="181" t="s">
        <v>1391</v>
      </c>
      <c r="H559" s="205" t="s">
        <v>1118</v>
      </c>
      <c r="I559" s="188" t="s">
        <v>1119</v>
      </c>
      <c r="J559" s="181">
        <v>5</v>
      </c>
      <c r="R559" t="s">
        <v>1374</v>
      </c>
    </row>
    <row r="560" spans="1:18" ht="28.8">
      <c r="A560" s="186" t="s">
        <v>1120</v>
      </c>
      <c r="B560" s="186"/>
      <c r="C560" s="186"/>
      <c r="D560" s="186"/>
      <c r="E560" s="181">
        <v>370801</v>
      </c>
      <c r="F560" s="181"/>
      <c r="G560" s="181" t="s">
        <v>1392</v>
      </c>
      <c r="H560" s="205" t="s">
        <v>234</v>
      </c>
      <c r="I560" s="188" t="s">
        <v>1122</v>
      </c>
      <c r="J560" s="181">
        <v>19</v>
      </c>
      <c r="R560" t="s">
        <v>1374</v>
      </c>
    </row>
    <row r="561" spans="1:18" ht="28.8">
      <c r="A561" s="186" t="s">
        <v>1120</v>
      </c>
      <c r="B561" s="186"/>
      <c r="C561" s="186"/>
      <c r="D561" s="186"/>
      <c r="E561" s="181">
        <v>370802</v>
      </c>
      <c r="F561" s="181"/>
      <c r="G561" s="181" t="s">
        <v>1393</v>
      </c>
      <c r="H561" s="205" t="s">
        <v>1124</v>
      </c>
      <c r="I561" s="188" t="s">
        <v>1125</v>
      </c>
      <c r="J561" s="181">
        <v>9</v>
      </c>
      <c r="R561" t="s">
        <v>1374</v>
      </c>
    </row>
    <row r="562" spans="1:18" ht="28.8">
      <c r="A562" s="186" t="s">
        <v>1120</v>
      </c>
      <c r="B562" s="186"/>
      <c r="C562" s="186"/>
      <c r="D562" s="186"/>
      <c r="E562" s="181">
        <v>370803</v>
      </c>
      <c r="F562" s="181"/>
      <c r="G562" s="181" t="s">
        <v>1394</v>
      </c>
      <c r="H562" s="205" t="s">
        <v>1127</v>
      </c>
      <c r="I562" s="188" t="s">
        <v>1128</v>
      </c>
      <c r="J562" s="181">
        <v>5</v>
      </c>
      <c r="R562" t="s">
        <v>1374</v>
      </c>
    </row>
    <row r="563" spans="1:18" ht="28.8">
      <c r="A563" s="186" t="s">
        <v>1129</v>
      </c>
      <c r="B563" s="186"/>
      <c r="C563" s="186"/>
      <c r="D563" s="186"/>
      <c r="E563" s="181">
        <v>370905</v>
      </c>
      <c r="F563" s="181"/>
      <c r="G563" s="181"/>
      <c r="H563" s="205" t="s">
        <v>1130</v>
      </c>
      <c r="I563" s="188" t="s">
        <v>1131</v>
      </c>
      <c r="J563" s="181">
        <v>24</v>
      </c>
      <c r="R563" t="s">
        <v>1374</v>
      </c>
    </row>
    <row r="564" spans="1:18" ht="28.8">
      <c r="A564" s="186" t="s">
        <v>1129</v>
      </c>
      <c r="B564" s="186"/>
      <c r="C564" s="186"/>
      <c r="D564" s="186"/>
      <c r="E564" s="181">
        <v>370904</v>
      </c>
      <c r="F564" s="181"/>
      <c r="G564" s="181"/>
      <c r="H564" s="205" t="s">
        <v>1132</v>
      </c>
      <c r="I564" s="188" t="s">
        <v>1133</v>
      </c>
      <c r="J564" s="181">
        <v>20</v>
      </c>
      <c r="R564" t="s">
        <v>1374</v>
      </c>
    </row>
    <row r="565" spans="1:18" ht="28.8">
      <c r="A565" s="186" t="s">
        <v>1129</v>
      </c>
      <c r="B565" s="186"/>
      <c r="C565" s="186"/>
      <c r="D565" s="186"/>
      <c r="E565" s="181">
        <v>370901</v>
      </c>
      <c r="F565" s="181"/>
      <c r="G565" s="181" t="s">
        <v>1395</v>
      </c>
      <c r="H565" s="205" t="s">
        <v>1135</v>
      </c>
      <c r="I565" s="188" t="s">
        <v>1136</v>
      </c>
      <c r="J565" s="181">
        <v>19</v>
      </c>
      <c r="R565" t="s">
        <v>1374</v>
      </c>
    </row>
    <row r="566" spans="1:18" ht="28.8">
      <c r="A566" s="186" t="s">
        <v>1137</v>
      </c>
      <c r="B566" s="186"/>
      <c r="C566" s="186"/>
      <c r="D566" s="186"/>
      <c r="E566" s="181">
        <v>370902</v>
      </c>
      <c r="F566" s="181"/>
      <c r="G566" s="181" t="s">
        <v>1396</v>
      </c>
      <c r="H566" s="205" t="s">
        <v>236</v>
      </c>
      <c r="I566" s="188" t="s">
        <v>1139</v>
      </c>
      <c r="J566" s="181">
        <v>9</v>
      </c>
      <c r="R566" t="s">
        <v>1374</v>
      </c>
    </row>
    <row r="567" spans="1:18" ht="28.8">
      <c r="A567" s="186" t="s">
        <v>1140</v>
      </c>
      <c r="B567" s="186"/>
      <c r="C567" s="186"/>
      <c r="D567" s="186"/>
      <c r="E567" s="181">
        <v>370903</v>
      </c>
      <c r="F567" s="181"/>
      <c r="G567" s="181" t="s">
        <v>1397</v>
      </c>
      <c r="H567" s="205" t="s">
        <v>1142</v>
      </c>
      <c r="I567" s="188" t="s">
        <v>1143</v>
      </c>
      <c r="J567" s="181">
        <v>5</v>
      </c>
      <c r="R567" t="s">
        <v>1374</v>
      </c>
    </row>
    <row r="568" spans="1:18" ht="28.8">
      <c r="A568" s="186">
        <v>24</v>
      </c>
      <c r="B568" s="186"/>
      <c r="C568" s="186"/>
      <c r="D568" s="186"/>
      <c r="E568" s="181">
        <v>371101</v>
      </c>
      <c r="F568" s="181"/>
      <c r="G568" s="181" t="s">
        <v>1398</v>
      </c>
      <c r="H568" s="205" t="s">
        <v>1145</v>
      </c>
      <c r="I568" s="188" t="s">
        <v>1146</v>
      </c>
      <c r="J568" s="181">
        <v>19</v>
      </c>
      <c r="R568" t="s">
        <v>1374</v>
      </c>
    </row>
    <row r="569" spans="1:18" ht="28.8">
      <c r="A569" s="186">
        <v>25</v>
      </c>
      <c r="B569" s="186"/>
      <c r="C569" s="186"/>
      <c r="D569" s="186"/>
      <c r="E569" s="181">
        <v>371102</v>
      </c>
      <c r="F569" s="181"/>
      <c r="G569" s="181" t="s">
        <v>1399</v>
      </c>
      <c r="H569" s="205" t="s">
        <v>1148</v>
      </c>
      <c r="I569" s="188" t="s">
        <v>1149</v>
      </c>
      <c r="J569" s="181">
        <v>9</v>
      </c>
      <c r="R569" t="s">
        <v>1374</v>
      </c>
    </row>
    <row r="570" spans="1:18" ht="28.8">
      <c r="A570" s="186">
        <v>26</v>
      </c>
      <c r="B570" s="186"/>
      <c r="C570" s="186"/>
      <c r="D570" s="186"/>
      <c r="E570" s="181">
        <v>371103</v>
      </c>
      <c r="F570" s="181"/>
      <c r="G570" s="181" t="s">
        <v>1400</v>
      </c>
      <c r="H570" s="205" t="s">
        <v>1151</v>
      </c>
      <c r="I570" s="188" t="s">
        <v>1152</v>
      </c>
      <c r="J570" s="181">
        <v>5</v>
      </c>
      <c r="R570" t="s">
        <v>1374</v>
      </c>
    </row>
    <row r="571" spans="1:18">
      <c r="A571" s="186">
        <v>24</v>
      </c>
      <c r="B571" s="186"/>
      <c r="C571" s="186"/>
      <c r="D571" s="186"/>
      <c r="E571" s="181">
        <v>371201</v>
      </c>
      <c r="F571" s="181"/>
      <c r="G571" s="181" t="s">
        <v>1401</v>
      </c>
      <c r="H571" s="205" t="s">
        <v>1154</v>
      </c>
      <c r="I571" s="188" t="s">
        <v>1155</v>
      </c>
      <c r="J571" s="181">
        <v>19</v>
      </c>
      <c r="R571" t="s">
        <v>1374</v>
      </c>
    </row>
    <row r="572" spans="1:18">
      <c r="A572" s="186">
        <v>25</v>
      </c>
      <c r="B572" s="186"/>
      <c r="C572" s="186"/>
      <c r="D572" s="186"/>
      <c r="E572" s="181">
        <v>371202</v>
      </c>
      <c r="F572" s="181"/>
      <c r="G572" s="181" t="s">
        <v>1402</v>
      </c>
      <c r="H572" s="205" t="s">
        <v>1157</v>
      </c>
      <c r="I572" s="188" t="s">
        <v>1158</v>
      </c>
      <c r="J572" s="181">
        <v>9</v>
      </c>
      <c r="R572" t="s">
        <v>1374</v>
      </c>
    </row>
    <row r="573" spans="1:18">
      <c r="A573" s="186">
        <v>26</v>
      </c>
      <c r="B573" s="186"/>
      <c r="C573" s="186"/>
      <c r="D573" s="186"/>
      <c r="E573" s="181">
        <v>371203</v>
      </c>
      <c r="F573" s="181"/>
      <c r="G573" s="181" t="s">
        <v>1403</v>
      </c>
      <c r="H573" s="205" t="s">
        <v>1160</v>
      </c>
      <c r="I573" s="188" t="s">
        <v>1161</v>
      </c>
      <c r="J573" s="181">
        <v>5</v>
      </c>
      <c r="R573" t="s">
        <v>1374</v>
      </c>
    </row>
    <row r="574" spans="1:18">
      <c r="A574" s="186" t="s">
        <v>1162</v>
      </c>
      <c r="B574" s="189"/>
      <c r="C574" s="189"/>
      <c r="D574" s="189"/>
      <c r="E574" s="181">
        <v>377303</v>
      </c>
      <c r="F574" s="190"/>
      <c r="G574" s="181" t="s">
        <v>1404</v>
      </c>
      <c r="H574" s="205" t="s">
        <v>1164</v>
      </c>
      <c r="I574" s="188" t="s">
        <v>1165</v>
      </c>
      <c r="J574" s="181">
        <v>19</v>
      </c>
      <c r="R574" t="s">
        <v>1374</v>
      </c>
    </row>
    <row r="575" spans="1:18">
      <c r="A575" s="186" t="s">
        <v>1166</v>
      </c>
      <c r="B575" s="189"/>
      <c r="C575" s="189"/>
      <c r="D575" s="189"/>
      <c r="E575" s="181">
        <v>377304</v>
      </c>
      <c r="F575" s="190"/>
      <c r="G575" s="181" t="s">
        <v>1404</v>
      </c>
      <c r="H575" s="205" t="s">
        <v>1167</v>
      </c>
      <c r="I575" s="188" t="s">
        <v>1168</v>
      </c>
      <c r="J575" s="181">
        <v>9</v>
      </c>
      <c r="R575" t="s">
        <v>1374</v>
      </c>
    </row>
    <row r="576" spans="1:18">
      <c r="A576" s="186" t="s">
        <v>1169</v>
      </c>
      <c r="B576" s="189"/>
      <c r="C576" s="189"/>
      <c r="D576" s="189"/>
      <c r="E576" s="181">
        <v>377305</v>
      </c>
      <c r="F576" s="190"/>
      <c r="G576" s="181" t="s">
        <v>1404</v>
      </c>
      <c r="H576" s="205" t="s">
        <v>1170</v>
      </c>
      <c r="I576" s="188" t="s">
        <v>1171</v>
      </c>
      <c r="J576" s="181">
        <v>5</v>
      </c>
      <c r="R576" t="s">
        <v>1374</v>
      </c>
    </row>
    <row r="577" spans="1:18" ht="28.8">
      <c r="A577" s="186">
        <v>28</v>
      </c>
      <c r="B577" s="186"/>
      <c r="C577" s="186"/>
      <c r="D577" s="186"/>
      <c r="E577" s="181">
        <v>378301</v>
      </c>
      <c r="F577" s="181"/>
      <c r="G577" s="181" t="s">
        <v>1238</v>
      </c>
      <c r="H577" s="205" t="s">
        <v>1173</v>
      </c>
      <c r="I577" s="188" t="s">
        <v>1174</v>
      </c>
      <c r="J577" s="181">
        <v>8</v>
      </c>
      <c r="R577" t="s">
        <v>1374</v>
      </c>
    </row>
    <row r="578" spans="1:18" ht="28.8">
      <c r="A578" s="186">
        <v>30</v>
      </c>
      <c r="B578" s="186"/>
      <c r="C578" s="186"/>
      <c r="D578" s="186"/>
      <c r="E578" s="181">
        <v>378302</v>
      </c>
      <c r="F578" s="181"/>
      <c r="G578" s="181" t="s">
        <v>1238</v>
      </c>
      <c r="H578" s="205" t="s">
        <v>244</v>
      </c>
      <c r="I578" s="188" t="s">
        <v>1179</v>
      </c>
      <c r="J578" s="181">
        <v>0</v>
      </c>
      <c r="R578" t="s">
        <v>1374</v>
      </c>
    </row>
    <row r="579" spans="1:18">
      <c r="A579" s="186">
        <v>30.1</v>
      </c>
      <c r="B579" s="186"/>
      <c r="C579" s="186"/>
      <c r="D579" s="186"/>
      <c r="E579" s="181">
        <v>378303</v>
      </c>
      <c r="F579" s="181"/>
      <c r="G579" s="181" t="s">
        <v>1238</v>
      </c>
      <c r="H579" s="205" t="s">
        <v>1181</v>
      </c>
      <c r="I579" s="188" t="s">
        <v>1182</v>
      </c>
      <c r="J579" s="181">
        <v>0</v>
      </c>
      <c r="R579" t="s">
        <v>1374</v>
      </c>
    </row>
    <row r="580" spans="1:18" ht="28.8">
      <c r="A580" s="186">
        <v>33</v>
      </c>
      <c r="B580" s="186"/>
      <c r="C580" s="186"/>
      <c r="D580" s="186"/>
      <c r="E580" s="181">
        <v>378304</v>
      </c>
      <c r="F580" s="181"/>
      <c r="G580" s="181" t="s">
        <v>1238</v>
      </c>
      <c r="H580" s="205" t="s">
        <v>1184</v>
      </c>
      <c r="I580" s="188" t="s">
        <v>1185</v>
      </c>
      <c r="J580" s="181">
        <v>19</v>
      </c>
      <c r="R580" t="s">
        <v>1374</v>
      </c>
    </row>
    <row r="581" spans="1:18" ht="28.8">
      <c r="A581" s="186">
        <v>33</v>
      </c>
      <c r="B581" s="186"/>
      <c r="C581" s="186"/>
      <c r="D581" s="186"/>
      <c r="E581" s="181">
        <v>378305</v>
      </c>
      <c r="F581" s="181"/>
      <c r="G581" s="181" t="s">
        <v>1238</v>
      </c>
      <c r="H581" s="205" t="s">
        <v>1184</v>
      </c>
      <c r="I581" s="188" t="s">
        <v>1185</v>
      </c>
      <c r="J581" s="181">
        <v>9</v>
      </c>
      <c r="R581" t="s">
        <v>1374</v>
      </c>
    </row>
    <row r="582" spans="1:18" ht="28.8">
      <c r="A582" s="186">
        <v>33</v>
      </c>
      <c r="B582" s="186"/>
      <c r="C582" s="186"/>
      <c r="D582" s="186"/>
      <c r="E582" s="181">
        <v>378306</v>
      </c>
      <c r="F582" s="181"/>
      <c r="G582" s="181" t="s">
        <v>1238</v>
      </c>
      <c r="H582" s="205" t="s">
        <v>1184</v>
      </c>
      <c r="I582" s="188" t="s">
        <v>1185</v>
      </c>
      <c r="J582" s="181">
        <v>5</v>
      </c>
      <c r="R582" t="s">
        <v>1374</v>
      </c>
    </row>
    <row r="583" spans="1:18">
      <c r="A583" s="186" t="s">
        <v>1186</v>
      </c>
      <c r="B583" s="186"/>
      <c r="C583" s="186"/>
      <c r="D583" s="186"/>
      <c r="E583" s="181">
        <v>379105</v>
      </c>
      <c r="F583" s="181"/>
      <c r="G583" s="181" t="s">
        <v>1405</v>
      </c>
      <c r="H583" s="205" t="s">
        <v>1188</v>
      </c>
      <c r="I583" s="188" t="s">
        <v>1189</v>
      </c>
      <c r="J583" s="181">
        <v>24</v>
      </c>
      <c r="R583" t="s">
        <v>1374</v>
      </c>
    </row>
    <row r="584" spans="1:18">
      <c r="A584" s="186" t="s">
        <v>1186</v>
      </c>
      <c r="B584" s="186"/>
      <c r="C584" s="186"/>
      <c r="D584" s="186"/>
      <c r="E584" s="181">
        <v>379104</v>
      </c>
      <c r="F584" s="181"/>
      <c r="G584" s="181" t="s">
        <v>1406</v>
      </c>
      <c r="H584" s="205" t="s">
        <v>1191</v>
      </c>
      <c r="I584" s="188" t="s">
        <v>1192</v>
      </c>
      <c r="J584" s="181">
        <v>20</v>
      </c>
      <c r="R584" t="s">
        <v>1374</v>
      </c>
    </row>
    <row r="585" spans="1:18">
      <c r="A585" s="186">
        <v>34</v>
      </c>
      <c r="B585" s="186"/>
      <c r="C585" s="186"/>
      <c r="D585" s="186"/>
      <c r="E585" s="181">
        <v>379101</v>
      </c>
      <c r="F585" s="181"/>
      <c r="G585" s="181" t="s">
        <v>1407</v>
      </c>
      <c r="H585" s="205" t="s">
        <v>1194</v>
      </c>
      <c r="I585" s="188" t="s">
        <v>1195</v>
      </c>
      <c r="J585" s="181">
        <v>19</v>
      </c>
      <c r="R585" t="s">
        <v>1374</v>
      </c>
    </row>
    <row r="586" spans="1:18">
      <c r="A586" s="186">
        <v>34</v>
      </c>
      <c r="B586" s="186"/>
      <c r="C586" s="186"/>
      <c r="D586" s="186"/>
      <c r="E586" s="181">
        <v>379102</v>
      </c>
      <c r="F586" s="181"/>
      <c r="G586" s="181" t="s">
        <v>1408</v>
      </c>
      <c r="H586" s="205" t="s">
        <v>1197</v>
      </c>
      <c r="I586" s="188" t="s">
        <v>1198</v>
      </c>
      <c r="J586" s="181">
        <v>9</v>
      </c>
      <c r="R586" t="s">
        <v>1374</v>
      </c>
    </row>
    <row r="587" spans="1:18">
      <c r="A587" s="186">
        <v>34</v>
      </c>
      <c r="B587" s="186"/>
      <c r="C587" s="186"/>
      <c r="D587" s="186"/>
      <c r="E587" s="181">
        <v>379103</v>
      </c>
      <c r="F587" s="181"/>
      <c r="G587" s="181" t="s">
        <v>1409</v>
      </c>
      <c r="H587" s="205" t="s">
        <v>1200</v>
      </c>
      <c r="I587" s="188" t="s">
        <v>1201</v>
      </c>
      <c r="J587" s="181">
        <v>5</v>
      </c>
      <c r="R587" t="s">
        <v>1374</v>
      </c>
    </row>
    <row r="588" spans="1:18">
      <c r="A588" s="186">
        <v>35</v>
      </c>
      <c r="B588" s="186"/>
      <c r="C588" s="186"/>
      <c r="D588" s="186"/>
      <c r="E588" s="181">
        <v>377301</v>
      </c>
      <c r="F588" s="181"/>
      <c r="G588" s="181" t="s">
        <v>1238</v>
      </c>
      <c r="H588" s="205" t="s">
        <v>1410</v>
      </c>
      <c r="I588" s="188" t="s">
        <v>1411</v>
      </c>
      <c r="J588" s="181">
        <v>24</v>
      </c>
      <c r="R588" t="s">
        <v>1374</v>
      </c>
    </row>
    <row r="589" spans="1:18">
      <c r="A589" s="186">
        <v>35</v>
      </c>
      <c r="B589" s="186"/>
      <c r="C589" s="186"/>
      <c r="D589" s="186"/>
      <c r="E589" s="181">
        <v>377314</v>
      </c>
      <c r="F589" s="181"/>
      <c r="G589" s="181" t="s">
        <v>1238</v>
      </c>
      <c r="H589" s="205" t="s">
        <v>1410</v>
      </c>
      <c r="I589" s="188" t="s">
        <v>1411</v>
      </c>
      <c r="J589" s="181">
        <v>20</v>
      </c>
      <c r="R589" t="s">
        <v>1374</v>
      </c>
    </row>
    <row r="590" spans="1:18">
      <c r="A590" s="186">
        <v>35</v>
      </c>
      <c r="B590" s="186"/>
      <c r="C590" s="186"/>
      <c r="D590" s="186"/>
      <c r="E590" s="181">
        <v>377311</v>
      </c>
      <c r="F590" s="181"/>
      <c r="G590" s="181" t="s">
        <v>1238</v>
      </c>
      <c r="H590" s="205" t="s">
        <v>1410</v>
      </c>
      <c r="I590" s="188" t="s">
        <v>1411</v>
      </c>
      <c r="J590" s="181">
        <v>19</v>
      </c>
      <c r="R590" t="s">
        <v>1374</v>
      </c>
    </row>
    <row r="591" spans="1:18">
      <c r="A591" s="186">
        <v>35</v>
      </c>
      <c r="B591" s="186"/>
      <c r="C591" s="186"/>
      <c r="D591" s="186"/>
      <c r="E591" s="181">
        <v>377312</v>
      </c>
      <c r="F591" s="181"/>
      <c r="G591" s="181" t="s">
        <v>1238</v>
      </c>
      <c r="H591" s="205" t="s">
        <v>1410</v>
      </c>
      <c r="I591" s="188" t="s">
        <v>1411</v>
      </c>
      <c r="J591" s="181">
        <v>9</v>
      </c>
      <c r="R591" t="s">
        <v>1374</v>
      </c>
    </row>
    <row r="592" spans="1:18">
      <c r="A592" s="186">
        <v>35</v>
      </c>
      <c r="B592" s="186"/>
      <c r="C592" s="186"/>
      <c r="D592" s="186"/>
      <c r="E592" s="181">
        <v>377313</v>
      </c>
      <c r="F592" s="181"/>
      <c r="G592" s="181" t="s">
        <v>1238</v>
      </c>
      <c r="H592" s="205" t="s">
        <v>1410</v>
      </c>
      <c r="I592" s="188" t="s">
        <v>1411</v>
      </c>
      <c r="J592" s="181">
        <v>5</v>
      </c>
      <c r="R592" t="s">
        <v>1374</v>
      </c>
    </row>
    <row r="593" spans="1:18">
      <c r="A593" s="186">
        <v>35</v>
      </c>
      <c r="B593" s="186"/>
      <c r="C593" s="186"/>
      <c r="D593" s="186"/>
      <c r="E593" s="181">
        <v>377302</v>
      </c>
      <c r="F593" s="181"/>
      <c r="G593" s="181" t="s">
        <v>1238</v>
      </c>
      <c r="H593" s="205" t="s">
        <v>1207</v>
      </c>
      <c r="I593" s="188" t="s">
        <v>1208</v>
      </c>
      <c r="J593" s="181">
        <v>24</v>
      </c>
      <c r="R593" t="s">
        <v>1374</v>
      </c>
    </row>
    <row r="594" spans="1:18">
      <c r="A594" s="186">
        <v>35</v>
      </c>
      <c r="B594" s="186"/>
      <c r="C594" s="186"/>
      <c r="D594" s="186"/>
      <c r="E594" s="181">
        <v>377324</v>
      </c>
      <c r="F594" s="181"/>
      <c r="G594" s="181" t="s">
        <v>1238</v>
      </c>
      <c r="H594" s="205" t="s">
        <v>1207</v>
      </c>
      <c r="I594" s="188" t="s">
        <v>1208</v>
      </c>
      <c r="J594" s="181">
        <v>20</v>
      </c>
      <c r="R594" t="s">
        <v>1374</v>
      </c>
    </row>
    <row r="595" spans="1:18">
      <c r="A595" s="186">
        <v>35</v>
      </c>
      <c r="B595" s="186"/>
      <c r="C595" s="186"/>
      <c r="D595" s="186"/>
      <c r="E595" s="181">
        <v>377321</v>
      </c>
      <c r="F595" s="181"/>
      <c r="G595" s="181" t="s">
        <v>1238</v>
      </c>
      <c r="H595" s="205" t="s">
        <v>1207</v>
      </c>
      <c r="I595" s="188" t="s">
        <v>1208</v>
      </c>
      <c r="J595" s="181">
        <v>19</v>
      </c>
      <c r="R595" t="s">
        <v>1374</v>
      </c>
    </row>
    <row r="596" spans="1:18">
      <c r="A596" s="186">
        <v>35</v>
      </c>
      <c r="B596" s="186"/>
      <c r="C596" s="186"/>
      <c r="D596" s="186"/>
      <c r="E596" s="181">
        <v>377322</v>
      </c>
      <c r="F596" s="181"/>
      <c r="G596" s="181" t="s">
        <v>1238</v>
      </c>
      <c r="H596" s="205" t="s">
        <v>1207</v>
      </c>
      <c r="I596" s="188" t="s">
        <v>1208</v>
      </c>
      <c r="J596" s="181">
        <v>9</v>
      </c>
      <c r="R596" t="s">
        <v>1374</v>
      </c>
    </row>
    <row r="597" spans="1:18">
      <c r="A597" s="186">
        <v>35</v>
      </c>
      <c r="B597" s="186"/>
      <c r="C597" s="186"/>
      <c r="D597" s="186"/>
      <c r="E597" s="181">
        <v>377323</v>
      </c>
      <c r="F597" s="181"/>
      <c r="G597" s="181" t="s">
        <v>1238</v>
      </c>
      <c r="H597" s="205" t="s">
        <v>1207</v>
      </c>
      <c r="I597" s="188" t="s">
        <v>1208</v>
      </c>
      <c r="J597" s="181">
        <v>5</v>
      </c>
      <c r="R597" t="s">
        <v>1374</v>
      </c>
    </row>
    <row r="598" spans="1:18">
      <c r="A598" s="189"/>
      <c r="B598" s="189"/>
      <c r="C598" s="189"/>
      <c r="D598" s="189"/>
      <c r="E598" s="181">
        <v>371301</v>
      </c>
      <c r="F598" s="181"/>
      <c r="G598" s="181" t="s">
        <v>1412</v>
      </c>
      <c r="H598" s="205" t="s">
        <v>242</v>
      </c>
      <c r="I598" s="188" t="s">
        <v>1210</v>
      </c>
      <c r="J598" s="181">
        <v>19</v>
      </c>
      <c r="R598" t="s">
        <v>1374</v>
      </c>
    </row>
    <row r="599" spans="1:18">
      <c r="A599" s="189"/>
      <c r="B599" s="189"/>
      <c r="C599" s="189"/>
      <c r="D599" s="189"/>
      <c r="E599" s="181">
        <v>371302</v>
      </c>
      <c r="F599" s="181"/>
      <c r="G599" s="181" t="s">
        <v>1413</v>
      </c>
      <c r="H599" s="205" t="s">
        <v>1212</v>
      </c>
      <c r="I599" s="188" t="s">
        <v>1213</v>
      </c>
      <c r="J599" s="181">
        <v>9</v>
      </c>
      <c r="R599" t="s">
        <v>1374</v>
      </c>
    </row>
    <row r="600" spans="1:18">
      <c r="A600" s="189"/>
      <c r="B600" s="189"/>
      <c r="C600" s="189"/>
      <c r="D600" s="189"/>
      <c r="E600" s="181">
        <v>371303</v>
      </c>
      <c r="F600" s="181"/>
      <c r="G600" s="181" t="s">
        <v>1414</v>
      </c>
      <c r="H600" s="205" t="s">
        <v>1215</v>
      </c>
      <c r="I600" s="188" t="s">
        <v>1216</v>
      </c>
      <c r="J600" s="181">
        <v>5</v>
      </c>
      <c r="R600" t="s">
        <v>1374</v>
      </c>
    </row>
    <row r="601" spans="1:18" ht="28.8">
      <c r="A601" s="189"/>
      <c r="B601" s="189"/>
      <c r="C601" s="189"/>
      <c r="D601" s="189"/>
      <c r="E601" s="181">
        <v>371304</v>
      </c>
      <c r="F601" s="181"/>
      <c r="G601" s="181" t="s">
        <v>1238</v>
      </c>
      <c r="H601" s="205" t="s">
        <v>1218</v>
      </c>
      <c r="I601" s="188" t="s">
        <v>1219</v>
      </c>
      <c r="J601" s="181">
        <v>0</v>
      </c>
      <c r="R601" t="s">
        <v>1374</v>
      </c>
    </row>
    <row r="602" spans="1:18" ht="28.8">
      <c r="A602" s="186"/>
      <c r="B602" s="186">
        <v>1</v>
      </c>
      <c r="C602" s="186"/>
      <c r="D602" s="186"/>
      <c r="E602" s="181">
        <v>376301</v>
      </c>
      <c r="F602" s="181"/>
      <c r="G602" s="181" t="s">
        <v>1238</v>
      </c>
      <c r="H602" s="205" t="s">
        <v>1221</v>
      </c>
      <c r="I602" s="188" t="s">
        <v>1222</v>
      </c>
      <c r="J602" s="181">
        <v>19</v>
      </c>
      <c r="R602" t="s">
        <v>1374</v>
      </c>
    </row>
    <row r="603" spans="1:18" ht="28.8">
      <c r="A603" s="186"/>
      <c r="B603" s="186">
        <v>1</v>
      </c>
      <c r="C603" s="186"/>
      <c r="D603" s="186"/>
      <c r="E603" s="181">
        <v>376311</v>
      </c>
      <c r="F603" s="181"/>
      <c r="G603" s="181" t="s">
        <v>1238</v>
      </c>
      <c r="H603" s="205" t="s">
        <v>1221</v>
      </c>
      <c r="I603" s="188" t="s">
        <v>1222</v>
      </c>
      <c r="J603" s="181">
        <v>9</v>
      </c>
      <c r="R603" t="s">
        <v>1374</v>
      </c>
    </row>
    <row r="604" spans="1:18" ht="28.8">
      <c r="A604" s="186"/>
      <c r="B604" s="186">
        <v>1</v>
      </c>
      <c r="C604" s="186"/>
      <c r="D604" s="186"/>
      <c r="E604" s="181">
        <v>376312</v>
      </c>
      <c r="F604" s="181"/>
      <c r="G604" s="181" t="s">
        <v>1238</v>
      </c>
      <c r="H604" s="205" t="s">
        <v>1221</v>
      </c>
      <c r="I604" s="188" t="s">
        <v>1222</v>
      </c>
      <c r="J604" s="181">
        <v>5</v>
      </c>
      <c r="R604" t="s">
        <v>1374</v>
      </c>
    </row>
    <row r="605" spans="1:18">
      <c r="A605" s="186"/>
      <c r="B605" s="186">
        <v>2</v>
      </c>
      <c r="C605" s="186"/>
      <c r="D605" s="186"/>
      <c r="E605" s="181">
        <v>376302</v>
      </c>
      <c r="F605" s="181"/>
      <c r="G605" s="181" t="s">
        <v>1238</v>
      </c>
      <c r="H605" s="205" t="s">
        <v>1224</v>
      </c>
      <c r="I605" s="188" t="s">
        <v>1225</v>
      </c>
      <c r="J605" s="181">
        <v>19</v>
      </c>
      <c r="R605" t="s">
        <v>1374</v>
      </c>
    </row>
    <row r="606" spans="1:18">
      <c r="A606" s="186"/>
      <c r="B606" s="186">
        <v>3</v>
      </c>
      <c r="C606" s="186"/>
      <c r="D606" s="186"/>
      <c r="E606" s="181">
        <v>376303</v>
      </c>
      <c r="F606" s="181"/>
      <c r="G606" s="181" t="s">
        <v>1238</v>
      </c>
      <c r="H606" s="205" t="s">
        <v>1227</v>
      </c>
      <c r="I606" s="188" t="s">
        <v>1228</v>
      </c>
      <c r="J606" s="181">
        <v>19</v>
      </c>
      <c r="R606" t="s">
        <v>1374</v>
      </c>
    </row>
    <row r="607" spans="1:18" ht="72">
      <c r="A607" s="186"/>
      <c r="B607" s="186">
        <v>4</v>
      </c>
      <c r="C607" s="186"/>
      <c r="D607" s="186"/>
      <c r="E607" s="181">
        <v>376304</v>
      </c>
      <c r="F607" s="181"/>
      <c r="G607" s="181" t="s">
        <v>1238</v>
      </c>
      <c r="H607" s="205" t="s">
        <v>1230</v>
      </c>
      <c r="I607" s="188" t="s">
        <v>1231</v>
      </c>
      <c r="J607" s="181">
        <v>19</v>
      </c>
      <c r="R607" t="s">
        <v>1374</v>
      </c>
    </row>
    <row r="608" spans="1:18" ht="72">
      <c r="A608" s="186"/>
      <c r="B608" s="186">
        <v>4</v>
      </c>
      <c r="C608" s="186"/>
      <c r="D608" s="186"/>
      <c r="E608" s="181">
        <v>376309</v>
      </c>
      <c r="F608" s="181"/>
      <c r="G608" s="181" t="s">
        <v>1238</v>
      </c>
      <c r="H608" s="205" t="s">
        <v>1230</v>
      </c>
      <c r="I608" s="188" t="s">
        <v>1231</v>
      </c>
      <c r="J608" s="181">
        <v>9</v>
      </c>
      <c r="R608" t="s">
        <v>1374</v>
      </c>
    </row>
    <row r="609" spans="1:18" ht="72">
      <c r="A609" s="186"/>
      <c r="B609" s="186">
        <v>4</v>
      </c>
      <c r="C609" s="186"/>
      <c r="D609" s="186"/>
      <c r="E609" s="181">
        <v>376310</v>
      </c>
      <c r="F609" s="181"/>
      <c r="G609" s="181" t="s">
        <v>1238</v>
      </c>
      <c r="H609" s="205" t="s">
        <v>1230</v>
      </c>
      <c r="I609" s="188" t="s">
        <v>1231</v>
      </c>
      <c r="J609" s="181">
        <v>5</v>
      </c>
      <c r="R609" t="s">
        <v>1374</v>
      </c>
    </row>
    <row r="610" spans="1:18" ht="28.8">
      <c r="A610" s="186"/>
      <c r="B610" s="186" t="s">
        <v>1232</v>
      </c>
      <c r="C610" s="186"/>
      <c r="D610" s="186"/>
      <c r="E610" s="181">
        <v>376306</v>
      </c>
      <c r="F610" s="181"/>
      <c r="G610" s="181" t="s">
        <v>1238</v>
      </c>
      <c r="H610" s="205" t="s">
        <v>1234</v>
      </c>
      <c r="I610" s="188" t="s">
        <v>1235</v>
      </c>
      <c r="J610" s="181">
        <v>19</v>
      </c>
      <c r="R610" t="s">
        <v>1374</v>
      </c>
    </row>
    <row r="611" spans="1:18" ht="28.8">
      <c r="A611" s="186"/>
      <c r="B611" s="186" t="s">
        <v>1232</v>
      </c>
      <c r="C611" s="186"/>
      <c r="D611" s="186"/>
      <c r="E611" s="181">
        <v>376307</v>
      </c>
      <c r="F611" s="181"/>
      <c r="G611" s="181" t="s">
        <v>1238</v>
      </c>
      <c r="H611" s="205" t="s">
        <v>1234</v>
      </c>
      <c r="I611" s="188" t="s">
        <v>1235</v>
      </c>
      <c r="J611" s="181">
        <v>9</v>
      </c>
      <c r="R611" t="s">
        <v>1374</v>
      </c>
    </row>
    <row r="612" spans="1:18" ht="28.8">
      <c r="A612" s="186"/>
      <c r="B612" s="186" t="s">
        <v>1232</v>
      </c>
      <c r="C612" s="186"/>
      <c r="D612" s="186"/>
      <c r="E612" s="181">
        <v>376308</v>
      </c>
      <c r="F612" s="181"/>
      <c r="G612" s="181" t="s">
        <v>1238</v>
      </c>
      <c r="H612" s="205" t="s">
        <v>1234</v>
      </c>
      <c r="I612" s="188" t="s">
        <v>1235</v>
      </c>
      <c r="J612" s="181">
        <v>5</v>
      </c>
      <c r="R612" t="s">
        <v>1374</v>
      </c>
    </row>
    <row r="613" spans="1:18">
      <c r="A613" s="191">
        <v>16</v>
      </c>
      <c r="E613" s="191">
        <v>380005</v>
      </c>
      <c r="F613" s="191"/>
      <c r="G613" s="191"/>
      <c r="H613" s="206" t="s">
        <v>1415</v>
      </c>
      <c r="I613" s="191" t="s">
        <v>1416</v>
      </c>
      <c r="J613" s="202">
        <v>24</v>
      </c>
      <c r="Q613" s="191" t="s">
        <v>1417</v>
      </c>
      <c r="R613" t="s">
        <v>1418</v>
      </c>
    </row>
    <row r="614" spans="1:18">
      <c r="A614" s="191">
        <v>16</v>
      </c>
      <c r="E614" s="191">
        <v>380004</v>
      </c>
      <c r="F614" s="191"/>
      <c r="G614" s="191"/>
      <c r="H614" s="206" t="s">
        <v>1419</v>
      </c>
      <c r="I614" s="191" t="s">
        <v>1420</v>
      </c>
      <c r="J614" s="202">
        <v>20</v>
      </c>
      <c r="Q614" s="191" t="s">
        <v>1417</v>
      </c>
      <c r="R614" t="s">
        <v>1418</v>
      </c>
    </row>
    <row r="615" spans="1:18">
      <c r="A615" s="191">
        <v>16</v>
      </c>
      <c r="E615" s="191">
        <v>380001</v>
      </c>
      <c r="F615" s="191"/>
      <c r="G615" s="191"/>
      <c r="H615" s="206" t="s">
        <v>1421</v>
      </c>
      <c r="I615" s="191" t="s">
        <v>1422</v>
      </c>
      <c r="J615" s="202">
        <v>19</v>
      </c>
      <c r="Q615" s="191" t="s">
        <v>1417</v>
      </c>
      <c r="R615" t="s">
        <v>1418</v>
      </c>
    </row>
    <row r="616" spans="1:18">
      <c r="A616" s="191">
        <v>16</v>
      </c>
      <c r="E616" s="191">
        <v>380002</v>
      </c>
      <c r="F616" s="191"/>
      <c r="G616" s="191"/>
      <c r="H616" s="206" t="s">
        <v>1423</v>
      </c>
      <c r="I616" s="191" t="s">
        <v>1424</v>
      </c>
      <c r="J616" s="202">
        <v>9</v>
      </c>
      <c r="Q616" s="191" t="s">
        <v>1417</v>
      </c>
      <c r="R616" t="s">
        <v>1418</v>
      </c>
    </row>
    <row r="617" spans="1:18">
      <c r="A617" s="191">
        <v>16</v>
      </c>
      <c r="E617" s="191">
        <v>380003</v>
      </c>
      <c r="F617" s="191"/>
      <c r="G617" s="191"/>
      <c r="H617" s="206" t="s">
        <v>1425</v>
      </c>
      <c r="I617" s="191" t="s">
        <v>1426</v>
      </c>
      <c r="J617" s="202">
        <v>5</v>
      </c>
      <c r="Q617" s="191" t="s">
        <v>1417</v>
      </c>
      <c r="R617" t="s">
        <v>1418</v>
      </c>
    </row>
    <row r="618" spans="1:18">
      <c r="A618" s="191"/>
      <c r="E618" s="191">
        <v>380105</v>
      </c>
      <c r="F618" s="191"/>
      <c r="G618" s="191"/>
      <c r="H618" s="206" t="s">
        <v>1427</v>
      </c>
      <c r="I618" s="191" t="s">
        <v>1428</v>
      </c>
      <c r="J618" s="202">
        <v>24</v>
      </c>
      <c r="Q618" s="191"/>
      <c r="R618" t="s">
        <v>1418</v>
      </c>
    </row>
    <row r="619" spans="1:18">
      <c r="A619" s="191"/>
      <c r="E619" s="191">
        <v>380104</v>
      </c>
      <c r="F619" s="191"/>
      <c r="G619" s="191"/>
      <c r="H619" s="206" t="s">
        <v>1429</v>
      </c>
      <c r="I619" s="191" t="s">
        <v>1430</v>
      </c>
      <c r="J619" s="202">
        <v>20</v>
      </c>
      <c r="Q619" s="191"/>
      <c r="R619" t="s">
        <v>1418</v>
      </c>
    </row>
    <row r="620" spans="1:18">
      <c r="A620" s="191"/>
      <c r="E620" s="191">
        <v>380101</v>
      </c>
      <c r="F620" s="191"/>
      <c r="G620" s="191"/>
      <c r="H620" s="206" t="s">
        <v>1431</v>
      </c>
      <c r="I620" s="191" t="s">
        <v>1432</v>
      </c>
      <c r="J620" s="202">
        <v>19</v>
      </c>
      <c r="Q620" s="191"/>
      <c r="R620" t="s">
        <v>1418</v>
      </c>
    </row>
    <row r="621" spans="1:18">
      <c r="A621" s="191"/>
      <c r="E621" s="191">
        <v>380102</v>
      </c>
      <c r="F621" s="191"/>
      <c r="G621" s="191"/>
      <c r="H621" s="206" t="s">
        <v>1433</v>
      </c>
      <c r="I621" s="191" t="s">
        <v>1434</v>
      </c>
      <c r="J621" s="202">
        <v>9</v>
      </c>
      <c r="Q621" s="191"/>
      <c r="R621" t="s">
        <v>1418</v>
      </c>
    </row>
    <row r="622" spans="1:18">
      <c r="A622" s="191"/>
      <c r="E622" s="191">
        <v>380103</v>
      </c>
      <c r="F622" s="191"/>
      <c r="G622" s="191"/>
      <c r="H622" s="206" t="s">
        <v>1435</v>
      </c>
      <c r="I622" s="191" t="s">
        <v>1436</v>
      </c>
      <c r="J622" s="202">
        <v>5</v>
      </c>
      <c r="Q622" s="191"/>
      <c r="R622" t="s">
        <v>1418</v>
      </c>
    </row>
    <row r="623" spans="1:18">
      <c r="A623" s="191"/>
      <c r="E623" s="191">
        <v>380200</v>
      </c>
      <c r="F623" s="191"/>
      <c r="G623" s="191"/>
      <c r="H623" s="206" t="s">
        <v>248</v>
      </c>
      <c r="I623" s="191" t="s">
        <v>1437</v>
      </c>
      <c r="J623" s="202">
        <v>-1</v>
      </c>
      <c r="Q623" s="191"/>
      <c r="R623" t="s">
        <v>1418</v>
      </c>
    </row>
    <row r="624" spans="1:18" ht="28.8">
      <c r="A624" s="192">
        <v>9</v>
      </c>
      <c r="E624" s="191">
        <v>380301</v>
      </c>
      <c r="F624" s="191"/>
      <c r="G624" s="191"/>
      <c r="H624" s="206" t="s">
        <v>1438</v>
      </c>
      <c r="I624" s="191" t="s">
        <v>1439</v>
      </c>
      <c r="J624" s="202">
        <v>19</v>
      </c>
      <c r="Q624" s="191" t="s">
        <v>1440</v>
      </c>
      <c r="R624" t="s">
        <v>1418</v>
      </c>
    </row>
    <row r="625" spans="1:18" ht="28.8">
      <c r="A625" s="192">
        <v>10</v>
      </c>
      <c r="E625" s="191">
        <v>380302</v>
      </c>
      <c r="F625" s="191"/>
      <c r="G625" s="191"/>
      <c r="H625" s="206" t="s">
        <v>1441</v>
      </c>
      <c r="I625" s="191" t="s">
        <v>1442</v>
      </c>
      <c r="J625" s="202">
        <v>9</v>
      </c>
      <c r="Q625" s="191" t="s">
        <v>1440</v>
      </c>
      <c r="R625" t="s">
        <v>1418</v>
      </c>
    </row>
    <row r="626" spans="1:18" ht="28.8">
      <c r="A626" s="192">
        <v>11</v>
      </c>
      <c r="E626" s="191">
        <v>380303</v>
      </c>
      <c r="F626" s="191"/>
      <c r="G626" s="191"/>
      <c r="H626" s="206" t="s">
        <v>1443</v>
      </c>
      <c r="I626" s="191" t="s">
        <v>1444</v>
      </c>
      <c r="J626" s="202">
        <v>5</v>
      </c>
      <c r="Q626" s="191" t="s">
        <v>1440</v>
      </c>
      <c r="R626" t="s">
        <v>1418</v>
      </c>
    </row>
    <row r="627" spans="1:18" ht="28.8">
      <c r="A627" s="192">
        <v>14</v>
      </c>
      <c r="E627" s="191">
        <v>380304</v>
      </c>
      <c r="F627" s="191"/>
      <c r="G627" s="191"/>
      <c r="H627" s="206" t="s">
        <v>1445</v>
      </c>
      <c r="I627" s="191" t="s">
        <v>1446</v>
      </c>
      <c r="J627" s="202">
        <v>0</v>
      </c>
      <c r="Q627" s="191" t="s">
        <v>1440</v>
      </c>
      <c r="R627" t="s">
        <v>1418</v>
      </c>
    </row>
    <row r="628" spans="1:18">
      <c r="A628" s="191"/>
      <c r="E628" s="191"/>
      <c r="F628" s="191"/>
      <c r="G628" s="191"/>
      <c r="H628" s="206"/>
      <c r="I628" s="191"/>
      <c r="J628" s="202"/>
      <c r="Q628" s="191"/>
    </row>
  </sheetData>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FC462-4BEE-4EDE-9B77-6DE50DEBBCB9}">
  <dimension ref="A1:M116"/>
  <sheetViews>
    <sheetView workbookViewId="0">
      <pane xSplit="1" ySplit="1" topLeftCell="B2" activePane="bottomRight" state="frozen"/>
      <selection pane="topRight" activeCell="B1" sqref="B1"/>
      <selection pane="bottomLeft" activeCell="A2" sqref="A2"/>
      <selection pane="bottomRight" activeCell="D12" sqref="D12"/>
    </sheetView>
  </sheetViews>
  <sheetFormatPr defaultRowHeight="14.4"/>
  <cols>
    <col min="1" max="1" width="9.5546875" style="1" customWidth="1"/>
    <col min="2" max="2" width="13.44140625" customWidth="1"/>
    <col min="3" max="3" width="55.88671875" customWidth="1"/>
    <col min="4" max="5" width="44.33203125" customWidth="1"/>
    <col min="6" max="6" width="12.6640625" style="11" customWidth="1"/>
    <col min="7" max="7" width="20.33203125" customWidth="1"/>
    <col min="8" max="8" width="84.6640625" customWidth="1"/>
  </cols>
  <sheetData>
    <row r="1" spans="1:13" ht="66.599999999999994" customHeight="1">
      <c r="A1" s="267" t="s">
        <v>225</v>
      </c>
      <c r="B1" s="267" t="s">
        <v>1750</v>
      </c>
      <c r="C1" s="267" t="s">
        <v>1606</v>
      </c>
      <c r="D1" s="267" t="s">
        <v>1607</v>
      </c>
      <c r="E1" s="267" t="s">
        <v>1608</v>
      </c>
      <c r="F1" s="322" t="s">
        <v>1609</v>
      </c>
      <c r="G1" s="267" t="s">
        <v>1610</v>
      </c>
      <c r="H1" s="267" t="s">
        <v>1611</v>
      </c>
      <c r="I1" s="32"/>
      <c r="J1" s="32"/>
      <c r="K1" s="32"/>
      <c r="L1" s="32"/>
      <c r="M1" s="32"/>
    </row>
    <row r="2" spans="1:13">
      <c r="A2" s="266">
        <v>150010</v>
      </c>
      <c r="B2">
        <v>150</v>
      </c>
      <c r="C2" t="s">
        <v>1612</v>
      </c>
      <c r="D2" t="s">
        <v>1613</v>
      </c>
      <c r="E2" t="s">
        <v>1614</v>
      </c>
      <c r="F2" s="11">
        <v>0.05</v>
      </c>
      <c r="G2" t="s">
        <v>1615</v>
      </c>
      <c r="H2" t="s">
        <v>1616</v>
      </c>
    </row>
    <row r="3" spans="1:13">
      <c r="A3" s="266">
        <v>150020</v>
      </c>
      <c r="B3">
        <v>150</v>
      </c>
      <c r="C3" t="s">
        <v>1612</v>
      </c>
      <c r="D3" t="s">
        <v>1613</v>
      </c>
      <c r="E3" t="s">
        <v>1614</v>
      </c>
      <c r="F3" s="11">
        <v>5.2631578947368425E-2</v>
      </c>
      <c r="G3" t="s">
        <v>1615</v>
      </c>
      <c r="H3" t="s">
        <v>1617</v>
      </c>
    </row>
    <row r="4" spans="1:13">
      <c r="A4" s="266">
        <v>150030</v>
      </c>
      <c r="B4">
        <v>150</v>
      </c>
      <c r="C4" t="s">
        <v>1612</v>
      </c>
      <c r="D4" t="s">
        <v>1613</v>
      </c>
      <c r="E4" t="s">
        <v>1614</v>
      </c>
      <c r="F4" s="11">
        <v>0</v>
      </c>
      <c r="G4" t="s">
        <v>1615</v>
      </c>
      <c r="H4" t="s">
        <v>1618</v>
      </c>
    </row>
    <row r="5" spans="1:13">
      <c r="A5" s="266">
        <v>150040</v>
      </c>
      <c r="B5">
        <v>150</v>
      </c>
      <c r="C5" t="s">
        <v>1612</v>
      </c>
      <c r="D5" t="s">
        <v>1613</v>
      </c>
      <c r="E5" t="s">
        <v>1614</v>
      </c>
      <c r="F5" s="11">
        <v>0.08</v>
      </c>
      <c r="G5" t="s">
        <v>1615</v>
      </c>
      <c r="H5" t="s">
        <v>1619</v>
      </c>
    </row>
    <row r="6" spans="1:13">
      <c r="A6" s="266">
        <v>150050</v>
      </c>
      <c r="B6">
        <v>150</v>
      </c>
      <c r="C6" t="s">
        <v>1612</v>
      </c>
      <c r="D6" t="s">
        <v>1613</v>
      </c>
      <c r="E6" t="s">
        <v>1614</v>
      </c>
      <c r="F6" s="11">
        <v>8.6900000000000005E-2</v>
      </c>
      <c r="G6" t="s">
        <v>1615</v>
      </c>
      <c r="H6" t="s">
        <v>1617</v>
      </c>
    </row>
    <row r="7" spans="1:13">
      <c r="A7" s="266">
        <v>150060</v>
      </c>
      <c r="B7">
        <v>150</v>
      </c>
      <c r="C7" t="s">
        <v>1612</v>
      </c>
      <c r="D7" t="s">
        <v>1613</v>
      </c>
      <c r="E7" t="s">
        <v>1614</v>
      </c>
      <c r="F7" s="11">
        <v>0.1</v>
      </c>
      <c r="G7" t="s">
        <v>1615</v>
      </c>
      <c r="H7" t="s">
        <v>1848</v>
      </c>
    </row>
    <row r="8" spans="1:13">
      <c r="A8" s="266">
        <v>150070</v>
      </c>
      <c r="B8">
        <v>150</v>
      </c>
      <c r="C8" t="s">
        <v>1612</v>
      </c>
      <c r="D8" t="s">
        <v>1613</v>
      </c>
      <c r="E8" t="s">
        <v>1614</v>
      </c>
      <c r="F8" s="11">
        <v>0.1111</v>
      </c>
      <c r="G8" t="s">
        <v>1615</v>
      </c>
      <c r="H8" t="s">
        <v>1617</v>
      </c>
    </row>
    <row r="9" spans="1:13">
      <c r="A9" s="266">
        <v>604010</v>
      </c>
      <c r="B9">
        <v>604</v>
      </c>
      <c r="C9" t="s">
        <v>1620</v>
      </c>
      <c r="D9" t="s">
        <v>1621</v>
      </c>
      <c r="E9" t="s">
        <v>1622</v>
      </c>
      <c r="F9" s="11">
        <v>0.05</v>
      </c>
      <c r="G9" t="s">
        <v>1623</v>
      </c>
      <c r="H9" t="s">
        <v>1624</v>
      </c>
    </row>
    <row r="10" spans="1:13">
      <c r="A10" s="266">
        <v>604020</v>
      </c>
      <c r="B10">
        <v>604</v>
      </c>
      <c r="C10" t="s">
        <v>1620</v>
      </c>
      <c r="D10" t="s">
        <v>1621</v>
      </c>
      <c r="E10" t="s">
        <v>1622</v>
      </c>
      <c r="F10" s="11">
        <v>0.08</v>
      </c>
      <c r="G10" t="s">
        <v>1623</v>
      </c>
      <c r="H10" t="s">
        <v>1625</v>
      </c>
    </row>
    <row r="11" spans="1:13">
      <c r="A11" s="266">
        <v>604030</v>
      </c>
      <c r="B11">
        <v>604</v>
      </c>
      <c r="C11" t="s">
        <v>1620</v>
      </c>
      <c r="D11" t="s">
        <v>1621</v>
      </c>
      <c r="E11" t="s">
        <v>1622</v>
      </c>
      <c r="F11" s="11">
        <v>0.1</v>
      </c>
      <c r="G11" t="s">
        <v>1623</v>
      </c>
      <c r="H11" t="s">
        <v>1849</v>
      </c>
    </row>
    <row r="12" spans="1:13">
      <c r="A12" s="266">
        <v>605010</v>
      </c>
      <c r="B12">
        <v>605</v>
      </c>
      <c r="C12" t="s">
        <v>1626</v>
      </c>
      <c r="D12" t="s">
        <v>1627</v>
      </c>
      <c r="E12" t="s">
        <v>1622</v>
      </c>
      <c r="F12" s="11">
        <v>0.1</v>
      </c>
      <c r="G12" t="s">
        <v>1628</v>
      </c>
      <c r="H12" t="s">
        <v>1629</v>
      </c>
    </row>
    <row r="13" spans="1:13">
      <c r="A13" s="266">
        <v>606010</v>
      </c>
      <c r="B13">
        <v>606</v>
      </c>
      <c r="C13" t="s">
        <v>1630</v>
      </c>
      <c r="D13" t="s">
        <v>1627</v>
      </c>
      <c r="E13" t="s">
        <v>1622</v>
      </c>
      <c r="F13" s="11">
        <v>0.1</v>
      </c>
      <c r="G13" t="s">
        <v>1631</v>
      </c>
      <c r="H13" t="s">
        <v>1632</v>
      </c>
    </row>
    <row r="14" spans="1:13">
      <c r="A14" s="266">
        <v>606020</v>
      </c>
      <c r="B14">
        <v>606</v>
      </c>
      <c r="C14" t="s">
        <v>1630</v>
      </c>
      <c r="D14" t="s">
        <v>1627</v>
      </c>
      <c r="E14" t="s">
        <v>1622</v>
      </c>
      <c r="F14" s="11">
        <v>0.1111111111111111</v>
      </c>
      <c r="G14" t="s">
        <v>1631</v>
      </c>
      <c r="H14" t="s">
        <v>1617</v>
      </c>
    </row>
    <row r="15" spans="1:13">
      <c r="A15" s="266">
        <v>607010</v>
      </c>
      <c r="B15">
        <v>607</v>
      </c>
      <c r="C15" t="s">
        <v>1633</v>
      </c>
      <c r="D15" t="s">
        <v>1634</v>
      </c>
      <c r="E15" t="s">
        <v>1635</v>
      </c>
      <c r="F15" s="11">
        <v>0.1</v>
      </c>
      <c r="G15" t="s">
        <v>1636</v>
      </c>
      <c r="H15" t="s">
        <v>1637</v>
      </c>
    </row>
    <row r="16" spans="1:13">
      <c r="A16" s="266">
        <v>607020</v>
      </c>
      <c r="B16">
        <v>607</v>
      </c>
      <c r="C16" t="s">
        <v>1633</v>
      </c>
      <c r="D16" t="s">
        <v>1634</v>
      </c>
      <c r="E16" t="s">
        <v>1635</v>
      </c>
      <c r="F16" s="11">
        <v>0.1111111111111111</v>
      </c>
      <c r="G16" t="s">
        <v>1636</v>
      </c>
      <c r="H16" t="s">
        <v>1617</v>
      </c>
    </row>
    <row r="17" spans="1:8">
      <c r="A17" s="266">
        <v>607050</v>
      </c>
      <c r="B17">
        <v>607</v>
      </c>
      <c r="C17" t="s">
        <v>1633</v>
      </c>
      <c r="D17" t="s">
        <v>1638</v>
      </c>
      <c r="E17" t="s">
        <v>1635</v>
      </c>
      <c r="F17" s="11">
        <v>0.1</v>
      </c>
      <c r="G17" t="s">
        <v>1636</v>
      </c>
      <c r="H17" t="s">
        <v>1639</v>
      </c>
    </row>
    <row r="18" spans="1:8">
      <c r="A18" s="266">
        <v>607060</v>
      </c>
      <c r="B18">
        <v>607</v>
      </c>
      <c r="C18" t="s">
        <v>1633</v>
      </c>
      <c r="D18" t="s">
        <v>1638</v>
      </c>
      <c r="E18" t="s">
        <v>1635</v>
      </c>
      <c r="F18" s="11">
        <v>0.1111</v>
      </c>
      <c r="G18" t="s">
        <v>1636</v>
      </c>
      <c r="H18" t="s">
        <v>1617</v>
      </c>
    </row>
    <row r="19" spans="1:8">
      <c r="A19" s="266">
        <v>607070</v>
      </c>
      <c r="B19">
        <v>607</v>
      </c>
      <c r="C19" t="s">
        <v>1633</v>
      </c>
      <c r="D19" t="s">
        <v>1640</v>
      </c>
      <c r="E19" t="s">
        <v>1635</v>
      </c>
      <c r="F19" s="11">
        <v>0.15</v>
      </c>
      <c r="G19" t="s">
        <v>1636</v>
      </c>
      <c r="H19" t="s">
        <v>1641</v>
      </c>
    </row>
    <row r="20" spans="1:8">
      <c r="A20" s="266">
        <v>607080</v>
      </c>
      <c r="B20">
        <v>607</v>
      </c>
      <c r="C20" t="s">
        <v>1633</v>
      </c>
      <c r="D20" t="s">
        <v>1640</v>
      </c>
      <c r="E20" t="s">
        <v>1635</v>
      </c>
      <c r="F20" s="11">
        <v>0.17649999999999999</v>
      </c>
      <c r="G20" t="s">
        <v>1636</v>
      </c>
      <c r="H20" t="s">
        <v>1617</v>
      </c>
    </row>
    <row r="21" spans="1:8">
      <c r="A21" s="266">
        <v>607090</v>
      </c>
      <c r="B21">
        <v>607</v>
      </c>
      <c r="C21" t="s">
        <v>1633</v>
      </c>
      <c r="D21" t="s">
        <v>1642</v>
      </c>
      <c r="E21" t="s">
        <v>1635</v>
      </c>
      <c r="F21" s="11">
        <v>0.2</v>
      </c>
      <c r="G21" t="s">
        <v>1636</v>
      </c>
      <c r="H21" t="s">
        <v>1643</v>
      </c>
    </row>
    <row r="22" spans="1:8">
      <c r="A22" s="266">
        <v>607100</v>
      </c>
      <c r="B22">
        <v>607</v>
      </c>
      <c r="C22" t="s">
        <v>1633</v>
      </c>
      <c r="D22" t="s">
        <v>1642</v>
      </c>
      <c r="E22" t="s">
        <v>1635</v>
      </c>
      <c r="F22" s="11">
        <v>0.25</v>
      </c>
      <c r="G22" t="s">
        <v>1636</v>
      </c>
      <c r="H22" t="s">
        <v>1617</v>
      </c>
    </row>
    <row r="23" spans="1:8">
      <c r="A23" s="266">
        <v>607110</v>
      </c>
      <c r="B23">
        <v>607</v>
      </c>
      <c r="C23" t="s">
        <v>1633</v>
      </c>
      <c r="D23" t="s">
        <v>1644</v>
      </c>
      <c r="E23" t="s">
        <v>1635</v>
      </c>
      <c r="F23" s="11">
        <v>0.1</v>
      </c>
      <c r="G23" t="s">
        <v>1636</v>
      </c>
      <c r="H23" t="s">
        <v>1639</v>
      </c>
    </row>
    <row r="24" spans="1:8">
      <c r="A24" s="266">
        <v>607120</v>
      </c>
      <c r="B24">
        <v>607</v>
      </c>
      <c r="C24" t="s">
        <v>1633</v>
      </c>
      <c r="D24" t="s">
        <v>1644</v>
      </c>
      <c r="E24" t="s">
        <v>1635</v>
      </c>
      <c r="F24" s="11">
        <v>0.1111</v>
      </c>
      <c r="G24" t="s">
        <v>1636</v>
      </c>
      <c r="H24" t="s">
        <v>1617</v>
      </c>
    </row>
    <row r="25" spans="1:8">
      <c r="A25" s="266">
        <v>607130</v>
      </c>
      <c r="B25">
        <v>607</v>
      </c>
      <c r="C25" t="s">
        <v>1633</v>
      </c>
      <c r="D25" t="s">
        <v>1645</v>
      </c>
      <c r="E25" t="s">
        <v>1635</v>
      </c>
      <c r="F25" s="11">
        <v>0.15</v>
      </c>
      <c r="G25" t="s">
        <v>1636</v>
      </c>
      <c r="H25" t="s">
        <v>1641</v>
      </c>
    </row>
    <row r="26" spans="1:8">
      <c r="A26" s="266">
        <v>607140</v>
      </c>
      <c r="B26">
        <v>607</v>
      </c>
      <c r="C26" t="s">
        <v>1633</v>
      </c>
      <c r="D26" t="s">
        <v>1645</v>
      </c>
      <c r="E26" t="s">
        <v>1635</v>
      </c>
      <c r="F26" s="11">
        <v>0.17649999999999999</v>
      </c>
      <c r="G26" t="s">
        <v>1636</v>
      </c>
      <c r="H26" t="s">
        <v>1617</v>
      </c>
    </row>
    <row r="27" spans="1:8">
      <c r="A27" s="266">
        <v>607150</v>
      </c>
      <c r="B27">
        <v>607</v>
      </c>
      <c r="C27" t="s">
        <v>1633</v>
      </c>
      <c r="D27" t="s">
        <v>1646</v>
      </c>
      <c r="E27" t="s">
        <v>1635</v>
      </c>
      <c r="F27" s="11">
        <v>0.2</v>
      </c>
      <c r="G27" t="s">
        <v>1636</v>
      </c>
      <c r="H27" t="s">
        <v>1643</v>
      </c>
    </row>
    <row r="28" spans="1:8">
      <c r="A28" s="266">
        <v>607160</v>
      </c>
      <c r="B28">
        <v>607</v>
      </c>
      <c r="C28" t="s">
        <v>1633</v>
      </c>
      <c r="D28" t="s">
        <v>1646</v>
      </c>
      <c r="E28" t="s">
        <v>1635</v>
      </c>
      <c r="F28" s="11">
        <v>0.25</v>
      </c>
      <c r="G28" t="s">
        <v>1636</v>
      </c>
      <c r="H28" t="s">
        <v>1617</v>
      </c>
    </row>
    <row r="29" spans="1:8">
      <c r="A29" s="266">
        <v>608010</v>
      </c>
      <c r="B29">
        <v>608</v>
      </c>
      <c r="C29" t="s">
        <v>1647</v>
      </c>
      <c r="D29" t="s">
        <v>1648</v>
      </c>
      <c r="E29" t="s">
        <v>1635</v>
      </c>
      <c r="F29" s="11">
        <v>0.1</v>
      </c>
      <c r="G29" t="s">
        <v>1649</v>
      </c>
      <c r="H29" t="s">
        <v>1650</v>
      </c>
    </row>
    <row r="30" spans="1:8">
      <c r="A30" s="266">
        <v>608020</v>
      </c>
      <c r="B30">
        <v>608</v>
      </c>
      <c r="C30" t="s">
        <v>1651</v>
      </c>
      <c r="D30" t="s">
        <v>1648</v>
      </c>
      <c r="E30" t="s">
        <v>1635</v>
      </c>
      <c r="F30" s="11">
        <v>0.1111</v>
      </c>
      <c r="G30" t="s">
        <v>1649</v>
      </c>
      <c r="H30" t="s">
        <v>1652</v>
      </c>
    </row>
    <row r="31" spans="1:8">
      <c r="A31" s="266">
        <v>621010</v>
      </c>
      <c r="B31">
        <v>621</v>
      </c>
      <c r="C31" t="s">
        <v>1653</v>
      </c>
      <c r="D31" t="s">
        <v>1654</v>
      </c>
      <c r="E31" t="s">
        <v>1635</v>
      </c>
      <c r="F31" s="11">
        <v>0.01</v>
      </c>
      <c r="G31" t="s">
        <v>1655</v>
      </c>
      <c r="H31" t="s">
        <v>1656</v>
      </c>
    </row>
    <row r="32" spans="1:8">
      <c r="A32" s="266">
        <v>621020</v>
      </c>
      <c r="B32">
        <v>621</v>
      </c>
      <c r="C32" t="s">
        <v>1653</v>
      </c>
      <c r="D32" t="s">
        <v>1654</v>
      </c>
      <c r="E32" t="s">
        <v>1635</v>
      </c>
      <c r="F32" s="11">
        <v>0.16</v>
      </c>
      <c r="G32" t="s">
        <v>1655</v>
      </c>
      <c r="H32" t="s">
        <v>1657</v>
      </c>
    </row>
    <row r="33" spans="1:8">
      <c r="A33" s="266">
        <v>621030</v>
      </c>
      <c r="B33">
        <v>621</v>
      </c>
      <c r="C33" t="s">
        <v>1653</v>
      </c>
      <c r="D33" t="s">
        <v>1654</v>
      </c>
      <c r="E33" t="s">
        <v>1635</v>
      </c>
      <c r="F33" s="11">
        <v>0.25</v>
      </c>
      <c r="G33" t="s">
        <v>1655</v>
      </c>
      <c r="H33" t="s">
        <v>1658</v>
      </c>
    </row>
    <row r="34" spans="1:8">
      <c r="A34" s="266">
        <v>621040</v>
      </c>
      <c r="B34">
        <v>621</v>
      </c>
      <c r="C34" t="s">
        <v>1653</v>
      </c>
      <c r="D34" t="s">
        <v>1654</v>
      </c>
      <c r="E34" t="s">
        <v>1635</v>
      </c>
      <c r="F34" s="11">
        <v>0.03</v>
      </c>
      <c r="G34" t="s">
        <v>1655</v>
      </c>
      <c r="H34" t="s">
        <v>1659</v>
      </c>
    </row>
    <row r="35" spans="1:8">
      <c r="A35" s="266">
        <v>621050</v>
      </c>
      <c r="B35">
        <v>621</v>
      </c>
      <c r="C35" t="s">
        <v>1653</v>
      </c>
      <c r="D35" t="s">
        <v>1654</v>
      </c>
      <c r="E35" t="s">
        <v>1635</v>
      </c>
      <c r="F35" s="11">
        <v>0.2</v>
      </c>
      <c r="G35" t="s">
        <v>1655</v>
      </c>
      <c r="H35" t="s">
        <v>1660</v>
      </c>
    </row>
    <row r="36" spans="1:8">
      <c r="A36" s="266">
        <v>621060</v>
      </c>
      <c r="B36">
        <v>621</v>
      </c>
      <c r="C36" t="s">
        <v>1653</v>
      </c>
      <c r="D36" t="s">
        <v>1654</v>
      </c>
      <c r="E36" t="s">
        <v>1635</v>
      </c>
      <c r="F36" s="11">
        <v>0.4</v>
      </c>
      <c r="G36" t="s">
        <v>1655</v>
      </c>
      <c r="H36" t="s">
        <v>1660</v>
      </c>
    </row>
    <row r="37" spans="1:8">
      <c r="A37" s="266">
        <v>628010</v>
      </c>
      <c r="B37">
        <v>628</v>
      </c>
      <c r="C37" t="s">
        <v>1661</v>
      </c>
      <c r="D37" t="s">
        <v>1662</v>
      </c>
      <c r="E37" t="s">
        <v>1663</v>
      </c>
      <c r="F37" s="11">
        <v>0.1</v>
      </c>
      <c r="G37" t="s">
        <v>1664</v>
      </c>
      <c r="H37" t="s">
        <v>1665</v>
      </c>
    </row>
    <row r="38" spans="1:8">
      <c r="A38" s="266">
        <v>628020</v>
      </c>
      <c r="B38">
        <v>628</v>
      </c>
      <c r="C38" t="s">
        <v>1661</v>
      </c>
      <c r="D38" t="s">
        <v>1662</v>
      </c>
      <c r="E38" t="s">
        <v>1663</v>
      </c>
      <c r="F38" s="11">
        <v>0.1111</v>
      </c>
      <c r="G38" t="s">
        <v>1664</v>
      </c>
      <c r="H38" t="s">
        <v>1617</v>
      </c>
    </row>
    <row r="39" spans="1:8">
      <c r="A39" s="266">
        <v>631010</v>
      </c>
      <c r="B39">
        <v>631</v>
      </c>
      <c r="C39" t="s">
        <v>213</v>
      </c>
      <c r="D39" t="s">
        <v>1666</v>
      </c>
      <c r="E39" t="s">
        <v>1667</v>
      </c>
      <c r="F39" s="11">
        <v>0.05</v>
      </c>
      <c r="G39" t="s">
        <v>1615</v>
      </c>
      <c r="H39" t="s">
        <v>1668</v>
      </c>
    </row>
    <row r="40" spans="1:8">
      <c r="A40" s="266">
        <v>631011</v>
      </c>
      <c r="B40">
        <v>631</v>
      </c>
      <c r="C40" t="s">
        <v>213</v>
      </c>
      <c r="D40" t="s">
        <v>1666</v>
      </c>
      <c r="E40" t="s">
        <v>1667</v>
      </c>
      <c r="F40" s="11">
        <v>5.2600000000000001E-2</v>
      </c>
      <c r="G40" t="s">
        <v>1615</v>
      </c>
      <c r="H40" t="s">
        <v>1617</v>
      </c>
    </row>
    <row r="41" spans="1:8">
      <c r="A41" s="266">
        <v>631020</v>
      </c>
      <c r="B41">
        <v>631</v>
      </c>
      <c r="C41" t="s">
        <v>213</v>
      </c>
      <c r="D41" t="s">
        <v>1666</v>
      </c>
      <c r="E41" t="s">
        <v>1669</v>
      </c>
      <c r="F41" s="11">
        <v>0</v>
      </c>
      <c r="G41" t="s">
        <v>1615</v>
      </c>
      <c r="H41" t="s">
        <v>1670</v>
      </c>
    </row>
    <row r="42" spans="1:8">
      <c r="A42" s="266">
        <v>631030</v>
      </c>
      <c r="B42">
        <v>631</v>
      </c>
      <c r="C42" t="s">
        <v>213</v>
      </c>
      <c r="D42" t="s">
        <v>1666</v>
      </c>
      <c r="E42" t="s">
        <v>1671</v>
      </c>
      <c r="F42" s="11">
        <v>0</v>
      </c>
      <c r="G42" t="s">
        <v>1615</v>
      </c>
      <c r="H42" t="s">
        <v>1672</v>
      </c>
    </row>
    <row r="43" spans="1:8">
      <c r="A43" s="266">
        <v>631040</v>
      </c>
      <c r="B43">
        <v>631</v>
      </c>
      <c r="C43" t="s">
        <v>213</v>
      </c>
      <c r="D43" t="s">
        <v>1666</v>
      </c>
      <c r="E43" t="s">
        <v>1673</v>
      </c>
      <c r="F43" s="11">
        <v>0.03</v>
      </c>
      <c r="G43" t="s">
        <v>1615</v>
      </c>
      <c r="H43" t="s">
        <v>1672</v>
      </c>
    </row>
    <row r="44" spans="1:8">
      <c r="A44" s="266">
        <v>631050</v>
      </c>
      <c r="B44">
        <v>631</v>
      </c>
      <c r="C44" t="s">
        <v>213</v>
      </c>
      <c r="D44" t="s">
        <v>1666</v>
      </c>
      <c r="E44" t="s">
        <v>1667</v>
      </c>
      <c r="F44" s="11">
        <v>0.08</v>
      </c>
      <c r="G44" t="s">
        <v>1615</v>
      </c>
      <c r="H44" t="s">
        <v>1668</v>
      </c>
    </row>
    <row r="45" spans="1:8">
      <c r="A45" s="266">
        <v>631060</v>
      </c>
      <c r="B45">
        <v>631</v>
      </c>
      <c r="C45" t="s">
        <v>213</v>
      </c>
      <c r="D45" t="s">
        <v>1666</v>
      </c>
      <c r="E45" t="s">
        <v>1667</v>
      </c>
      <c r="F45" s="11">
        <v>8.6900000000000005E-2</v>
      </c>
      <c r="G45" t="s">
        <v>1615</v>
      </c>
      <c r="H45" t="s">
        <v>1617</v>
      </c>
    </row>
    <row r="46" spans="1:8">
      <c r="A46" s="266">
        <v>632010</v>
      </c>
      <c r="B46">
        <v>632</v>
      </c>
      <c r="C46" t="s">
        <v>1674</v>
      </c>
      <c r="D46" t="s">
        <v>1675</v>
      </c>
      <c r="E46" t="s">
        <v>1676</v>
      </c>
      <c r="F46" s="11">
        <v>0.16</v>
      </c>
      <c r="G46" t="s">
        <v>1628</v>
      </c>
      <c r="H46" t="s">
        <v>1668</v>
      </c>
    </row>
    <row r="47" spans="1:8">
      <c r="A47" s="266">
        <v>632020</v>
      </c>
      <c r="B47">
        <v>632</v>
      </c>
      <c r="C47" t="s">
        <v>1674</v>
      </c>
      <c r="D47" t="s">
        <v>1675</v>
      </c>
      <c r="E47" t="s">
        <v>1676</v>
      </c>
      <c r="F47" s="11">
        <v>0.19047619047619047</v>
      </c>
      <c r="G47" t="s">
        <v>1628</v>
      </c>
      <c r="H47" t="s">
        <v>1617</v>
      </c>
    </row>
    <row r="48" spans="1:8">
      <c r="A48" s="266">
        <v>632030</v>
      </c>
      <c r="B48">
        <v>632</v>
      </c>
      <c r="C48" t="s">
        <v>1674</v>
      </c>
      <c r="D48" t="s">
        <v>1675</v>
      </c>
      <c r="E48" t="s">
        <v>1677</v>
      </c>
      <c r="F48" s="11">
        <v>0</v>
      </c>
      <c r="G48" t="s">
        <v>1628</v>
      </c>
      <c r="H48" t="s">
        <v>1678</v>
      </c>
    </row>
    <row r="49" spans="1:8">
      <c r="A49" s="266">
        <v>632040</v>
      </c>
      <c r="B49">
        <v>632</v>
      </c>
      <c r="C49" t="s">
        <v>1674</v>
      </c>
      <c r="D49" t="s">
        <v>1675</v>
      </c>
      <c r="E49" t="s">
        <v>1679</v>
      </c>
      <c r="F49" s="11">
        <v>0</v>
      </c>
      <c r="G49" t="s">
        <v>1628</v>
      </c>
      <c r="H49" t="s">
        <v>1672</v>
      </c>
    </row>
    <row r="50" spans="1:8">
      <c r="A50" s="266">
        <v>632050</v>
      </c>
      <c r="B50">
        <v>632</v>
      </c>
      <c r="C50" t="s">
        <v>1674</v>
      </c>
      <c r="D50" t="s">
        <v>1675</v>
      </c>
      <c r="E50" t="s">
        <v>1680</v>
      </c>
      <c r="F50" s="11">
        <v>0</v>
      </c>
      <c r="G50" t="s">
        <v>1628</v>
      </c>
      <c r="H50" t="s">
        <v>1672</v>
      </c>
    </row>
    <row r="51" spans="1:8">
      <c r="A51" s="266">
        <v>632060</v>
      </c>
      <c r="B51">
        <v>632</v>
      </c>
      <c r="C51" t="s">
        <v>1674</v>
      </c>
      <c r="D51" t="s">
        <v>1675</v>
      </c>
      <c r="E51" t="s">
        <v>1681</v>
      </c>
      <c r="F51" s="11">
        <v>0.01</v>
      </c>
      <c r="G51" t="s">
        <v>1628</v>
      </c>
      <c r="H51" t="s">
        <v>1672</v>
      </c>
    </row>
    <row r="52" spans="1:8">
      <c r="A52" s="266">
        <v>632070</v>
      </c>
      <c r="B52">
        <v>632</v>
      </c>
      <c r="C52" t="s">
        <v>1674</v>
      </c>
      <c r="D52" t="s">
        <v>1675</v>
      </c>
      <c r="E52" t="s">
        <v>1681</v>
      </c>
      <c r="F52" s="11">
        <v>0.03</v>
      </c>
      <c r="G52" t="s">
        <v>1628</v>
      </c>
      <c r="H52" t="s">
        <v>1672</v>
      </c>
    </row>
    <row r="53" spans="1:8">
      <c r="A53" s="266">
        <v>632080</v>
      </c>
      <c r="B53">
        <v>632</v>
      </c>
      <c r="C53" t="s">
        <v>1674</v>
      </c>
      <c r="D53" t="s">
        <v>1675</v>
      </c>
      <c r="E53" t="s">
        <v>1681</v>
      </c>
      <c r="F53" s="11">
        <v>0.05</v>
      </c>
      <c r="G53" t="s">
        <v>1628</v>
      </c>
      <c r="H53" t="s">
        <v>1672</v>
      </c>
    </row>
    <row r="54" spans="1:8">
      <c r="A54" s="266">
        <v>632090</v>
      </c>
      <c r="B54">
        <v>632</v>
      </c>
      <c r="C54" t="s">
        <v>1674</v>
      </c>
      <c r="D54" t="s">
        <v>1675</v>
      </c>
      <c r="E54" t="s">
        <v>1681</v>
      </c>
      <c r="F54" s="11">
        <v>0.1</v>
      </c>
      <c r="G54" t="s">
        <v>1628</v>
      </c>
      <c r="H54" t="s">
        <v>1672</v>
      </c>
    </row>
    <row r="55" spans="1:8">
      <c r="A55" s="266">
        <v>632100</v>
      </c>
      <c r="B55">
        <v>632</v>
      </c>
      <c r="C55" t="s">
        <v>1674</v>
      </c>
      <c r="D55" t="s">
        <v>1675</v>
      </c>
      <c r="E55" t="s">
        <v>1681</v>
      </c>
      <c r="F55" s="11">
        <v>0.125</v>
      </c>
      <c r="G55" t="s">
        <v>1628</v>
      </c>
      <c r="H55" t="s">
        <v>1672</v>
      </c>
    </row>
    <row r="56" spans="1:8">
      <c r="A56" s="266">
        <v>632110</v>
      </c>
      <c r="B56">
        <v>632</v>
      </c>
      <c r="C56" t="s">
        <v>1674</v>
      </c>
      <c r="D56" t="s">
        <v>1675</v>
      </c>
      <c r="E56" t="s">
        <v>1681</v>
      </c>
      <c r="F56" s="11">
        <v>0.15</v>
      </c>
      <c r="G56" t="s">
        <v>1628</v>
      </c>
      <c r="H56" t="s">
        <v>1672</v>
      </c>
    </row>
    <row r="57" spans="1:8">
      <c r="A57" s="266">
        <v>632120</v>
      </c>
      <c r="B57">
        <v>632</v>
      </c>
      <c r="C57" t="s">
        <v>1682</v>
      </c>
      <c r="D57" t="s">
        <v>1683</v>
      </c>
      <c r="E57" t="s">
        <v>1684</v>
      </c>
      <c r="F57" s="11">
        <v>7.0000000000000007E-2</v>
      </c>
      <c r="G57" t="s">
        <v>1628</v>
      </c>
      <c r="H57" t="s">
        <v>1672</v>
      </c>
    </row>
    <row r="58" spans="1:8">
      <c r="A58" s="266">
        <v>632130</v>
      </c>
      <c r="B58">
        <v>632</v>
      </c>
      <c r="C58" t="s">
        <v>1685</v>
      </c>
      <c r="D58" t="s">
        <v>1683</v>
      </c>
      <c r="E58" t="s">
        <v>1686</v>
      </c>
      <c r="F58" s="11">
        <v>0.08</v>
      </c>
      <c r="G58" t="s">
        <v>1628</v>
      </c>
      <c r="H58" t="s">
        <v>1672</v>
      </c>
    </row>
    <row r="59" spans="1:8">
      <c r="A59" s="266">
        <v>632140</v>
      </c>
      <c r="B59">
        <v>632</v>
      </c>
      <c r="C59" t="s">
        <v>1687</v>
      </c>
      <c r="D59" t="s">
        <v>1675</v>
      </c>
      <c r="E59" t="s">
        <v>1676</v>
      </c>
      <c r="F59" s="11">
        <v>0.1</v>
      </c>
      <c r="G59" t="s">
        <v>1628</v>
      </c>
      <c r="H59" t="s">
        <v>1668</v>
      </c>
    </row>
    <row r="60" spans="1:8">
      <c r="A60" s="266">
        <v>632150</v>
      </c>
      <c r="B60">
        <v>632</v>
      </c>
      <c r="C60" t="s">
        <v>1687</v>
      </c>
      <c r="D60" t="s">
        <v>1675</v>
      </c>
      <c r="E60" t="s">
        <v>1676</v>
      </c>
      <c r="F60" s="11">
        <v>0.1111</v>
      </c>
      <c r="G60" t="s">
        <v>1628</v>
      </c>
      <c r="H60" t="s">
        <v>1617</v>
      </c>
    </row>
    <row r="61" spans="1:8">
      <c r="A61" s="266">
        <v>633010</v>
      </c>
      <c r="B61">
        <v>633</v>
      </c>
      <c r="C61" t="s">
        <v>1688</v>
      </c>
      <c r="D61" t="s">
        <v>1689</v>
      </c>
      <c r="E61" t="s">
        <v>1690</v>
      </c>
      <c r="F61" s="11">
        <v>0.16</v>
      </c>
      <c r="G61" t="s">
        <v>1691</v>
      </c>
      <c r="H61" t="s">
        <v>1668</v>
      </c>
    </row>
    <row r="62" spans="1:8">
      <c r="A62" s="266">
        <v>633020</v>
      </c>
      <c r="B62">
        <v>633</v>
      </c>
      <c r="C62" t="s">
        <v>1688</v>
      </c>
      <c r="D62" t="s">
        <v>1689</v>
      </c>
      <c r="E62" t="s">
        <v>1690</v>
      </c>
      <c r="F62" s="11">
        <v>0.19047619047619047</v>
      </c>
      <c r="G62" t="s">
        <v>1691</v>
      </c>
      <c r="H62" t="s">
        <v>1617</v>
      </c>
    </row>
    <row r="63" spans="1:8">
      <c r="A63" s="266">
        <v>633030</v>
      </c>
      <c r="B63">
        <v>633</v>
      </c>
      <c r="C63" t="s">
        <v>1688</v>
      </c>
      <c r="D63" t="s">
        <v>1689</v>
      </c>
      <c r="E63" t="s">
        <v>1690</v>
      </c>
      <c r="F63" s="11">
        <v>2.5000000000000001E-2</v>
      </c>
      <c r="G63" t="s">
        <v>1691</v>
      </c>
      <c r="H63" t="s">
        <v>1672</v>
      </c>
    </row>
    <row r="64" spans="1:8">
      <c r="A64" s="266">
        <v>633040</v>
      </c>
      <c r="B64">
        <v>633</v>
      </c>
      <c r="C64" t="s">
        <v>1688</v>
      </c>
      <c r="D64" t="s">
        <v>1689</v>
      </c>
      <c r="E64" t="s">
        <v>1690</v>
      </c>
      <c r="F64" s="11">
        <v>0.03</v>
      </c>
      <c r="G64" t="s">
        <v>1691</v>
      </c>
      <c r="H64" t="s">
        <v>1672</v>
      </c>
    </row>
    <row r="65" spans="1:8">
      <c r="A65" s="266">
        <v>633050</v>
      </c>
      <c r="B65">
        <v>633</v>
      </c>
      <c r="C65" t="s">
        <v>1688</v>
      </c>
      <c r="D65" t="s">
        <v>1689</v>
      </c>
      <c r="E65" t="s">
        <v>1690</v>
      </c>
      <c r="F65" s="11">
        <v>0.05</v>
      </c>
      <c r="G65" t="s">
        <v>1691</v>
      </c>
      <c r="H65" t="s">
        <v>1672</v>
      </c>
    </row>
    <row r="66" spans="1:8">
      <c r="A66" s="266">
        <v>633060</v>
      </c>
      <c r="B66">
        <v>633</v>
      </c>
      <c r="C66" t="s">
        <v>1688</v>
      </c>
      <c r="D66" t="s">
        <v>1689</v>
      </c>
      <c r="E66" t="s">
        <v>1690</v>
      </c>
      <c r="F66" s="11">
        <v>7.0000000000000007E-2</v>
      </c>
      <c r="G66" t="s">
        <v>1691</v>
      </c>
      <c r="H66" t="s">
        <v>1672</v>
      </c>
    </row>
    <row r="67" spans="1:8">
      <c r="A67" s="266">
        <v>633070</v>
      </c>
      <c r="B67">
        <v>633</v>
      </c>
      <c r="C67" t="s">
        <v>1688</v>
      </c>
      <c r="D67" t="s">
        <v>1689</v>
      </c>
      <c r="E67" t="s">
        <v>1690</v>
      </c>
      <c r="F67" s="11">
        <v>0.1</v>
      </c>
      <c r="G67" t="s">
        <v>1691</v>
      </c>
      <c r="H67" t="s">
        <v>1672</v>
      </c>
    </row>
    <row r="68" spans="1:8">
      <c r="A68" s="266">
        <v>633080</v>
      </c>
      <c r="B68">
        <v>633</v>
      </c>
      <c r="C68" t="s">
        <v>1688</v>
      </c>
      <c r="D68" t="s">
        <v>1689</v>
      </c>
      <c r="E68" t="s">
        <v>1690</v>
      </c>
      <c r="F68" s="11">
        <v>0.12</v>
      </c>
      <c r="G68" t="s">
        <v>1691</v>
      </c>
      <c r="H68" t="s">
        <v>1672</v>
      </c>
    </row>
    <row r="69" spans="1:8">
      <c r="A69" s="266">
        <v>633090</v>
      </c>
      <c r="B69">
        <v>633</v>
      </c>
      <c r="C69" t="s">
        <v>1688</v>
      </c>
      <c r="D69" t="s">
        <v>1689</v>
      </c>
      <c r="E69" t="s">
        <v>1690</v>
      </c>
      <c r="F69" s="11">
        <v>0.125</v>
      </c>
      <c r="G69" t="s">
        <v>1691</v>
      </c>
      <c r="H69" t="s">
        <v>1672</v>
      </c>
    </row>
    <row r="70" spans="1:8">
      <c r="A70" s="266">
        <v>633100</v>
      </c>
      <c r="B70">
        <v>633</v>
      </c>
      <c r="C70" t="s">
        <v>1688</v>
      </c>
      <c r="D70" t="s">
        <v>1689</v>
      </c>
      <c r="E70" t="s">
        <v>1690</v>
      </c>
      <c r="F70" s="11">
        <v>0.15</v>
      </c>
      <c r="G70" t="s">
        <v>1691</v>
      </c>
      <c r="H70" t="s">
        <v>1672</v>
      </c>
    </row>
    <row r="71" spans="1:8">
      <c r="A71" s="266">
        <v>633110</v>
      </c>
      <c r="B71">
        <v>633</v>
      </c>
      <c r="C71" t="s">
        <v>1688</v>
      </c>
      <c r="D71" t="s">
        <v>1689</v>
      </c>
      <c r="E71" t="s">
        <v>1692</v>
      </c>
      <c r="F71" s="11">
        <v>0</v>
      </c>
      <c r="G71" t="s">
        <v>1691</v>
      </c>
      <c r="H71" t="s">
        <v>1678</v>
      </c>
    </row>
    <row r="72" spans="1:8">
      <c r="A72" s="266">
        <v>633120</v>
      </c>
      <c r="B72">
        <v>633</v>
      </c>
      <c r="C72" t="s">
        <v>1688</v>
      </c>
      <c r="D72" t="s">
        <v>1689</v>
      </c>
      <c r="E72" t="s">
        <v>1693</v>
      </c>
      <c r="F72" s="11">
        <v>0</v>
      </c>
      <c r="G72" t="s">
        <v>1691</v>
      </c>
      <c r="H72" t="s">
        <v>1672</v>
      </c>
    </row>
    <row r="73" spans="1:8">
      <c r="A73" s="266">
        <v>633130</v>
      </c>
      <c r="B73">
        <v>633</v>
      </c>
      <c r="C73" t="s">
        <v>1694</v>
      </c>
      <c r="D73" t="s">
        <v>1689</v>
      </c>
      <c r="E73" t="s">
        <v>1690</v>
      </c>
      <c r="F73" s="11">
        <v>0.1</v>
      </c>
      <c r="G73" t="s">
        <v>1691</v>
      </c>
      <c r="H73" t="s">
        <v>1668</v>
      </c>
    </row>
    <row r="74" spans="1:8">
      <c r="A74" s="266">
        <v>633140</v>
      </c>
      <c r="B74">
        <v>633</v>
      </c>
      <c r="C74" t="s">
        <v>1694</v>
      </c>
      <c r="D74" t="s">
        <v>1689</v>
      </c>
      <c r="E74" t="s">
        <v>1690</v>
      </c>
      <c r="F74" s="11">
        <v>0.1111</v>
      </c>
      <c r="G74" t="s">
        <v>1691</v>
      </c>
      <c r="H74" t="s">
        <v>1617</v>
      </c>
    </row>
    <row r="75" spans="1:8">
      <c r="A75" s="266">
        <v>634010</v>
      </c>
      <c r="B75">
        <v>634</v>
      </c>
      <c r="C75" t="s">
        <v>215</v>
      </c>
      <c r="D75" t="s">
        <v>1695</v>
      </c>
      <c r="E75" t="s">
        <v>1696</v>
      </c>
      <c r="F75" s="11">
        <v>0.16</v>
      </c>
      <c r="G75" t="s">
        <v>1697</v>
      </c>
      <c r="H75" t="s">
        <v>1668</v>
      </c>
    </row>
    <row r="76" spans="1:8">
      <c r="A76" s="266">
        <v>634020</v>
      </c>
      <c r="B76">
        <v>634</v>
      </c>
      <c r="C76" t="s">
        <v>215</v>
      </c>
      <c r="D76" t="s">
        <v>1695</v>
      </c>
      <c r="E76" t="s">
        <v>1696</v>
      </c>
      <c r="F76" s="11">
        <v>0.19047619047619047</v>
      </c>
      <c r="G76" t="s">
        <v>1697</v>
      </c>
      <c r="H76" t="s">
        <v>1617</v>
      </c>
    </row>
    <row r="77" spans="1:8">
      <c r="A77" s="266">
        <v>634030</v>
      </c>
      <c r="B77">
        <v>634</v>
      </c>
      <c r="C77" t="s">
        <v>215</v>
      </c>
      <c r="D77" t="s">
        <v>1695</v>
      </c>
      <c r="E77" t="s">
        <v>1698</v>
      </c>
      <c r="F77" s="11">
        <v>0.05</v>
      </c>
      <c r="G77" t="s">
        <v>1697</v>
      </c>
      <c r="H77" t="s">
        <v>1672</v>
      </c>
    </row>
    <row r="78" spans="1:8">
      <c r="A78" s="266">
        <v>634040</v>
      </c>
      <c r="B78">
        <v>634</v>
      </c>
      <c r="C78" t="s">
        <v>215</v>
      </c>
      <c r="D78" t="s">
        <v>1695</v>
      </c>
      <c r="E78" t="s">
        <v>1698</v>
      </c>
      <c r="F78" s="11">
        <v>0</v>
      </c>
      <c r="G78" t="s">
        <v>1697</v>
      </c>
      <c r="H78" t="s">
        <v>1672</v>
      </c>
    </row>
    <row r="79" spans="1:8">
      <c r="A79" s="266">
        <v>634050</v>
      </c>
      <c r="B79">
        <v>634</v>
      </c>
      <c r="C79" t="s">
        <v>215</v>
      </c>
      <c r="D79" t="s">
        <v>1695</v>
      </c>
      <c r="E79" t="s">
        <v>1698</v>
      </c>
      <c r="F79" s="11">
        <v>0.02</v>
      </c>
      <c r="G79" t="s">
        <v>1697</v>
      </c>
      <c r="H79" t="s">
        <v>1672</v>
      </c>
    </row>
    <row r="80" spans="1:8">
      <c r="A80" s="266">
        <v>634060</v>
      </c>
      <c r="B80">
        <v>634</v>
      </c>
      <c r="C80" t="s">
        <v>215</v>
      </c>
      <c r="D80" t="s">
        <v>1695</v>
      </c>
      <c r="E80" t="s">
        <v>1698</v>
      </c>
      <c r="F80" s="11">
        <v>0.04</v>
      </c>
      <c r="G80" t="s">
        <v>1697</v>
      </c>
      <c r="H80" t="s">
        <v>1672</v>
      </c>
    </row>
    <row r="81" spans="1:8">
      <c r="A81" s="266">
        <v>634070</v>
      </c>
      <c r="B81">
        <v>634</v>
      </c>
      <c r="C81" t="s">
        <v>215</v>
      </c>
      <c r="D81" t="s">
        <v>1695</v>
      </c>
      <c r="E81" t="s">
        <v>1698</v>
      </c>
      <c r="F81" s="11">
        <v>0.03</v>
      </c>
      <c r="G81" t="s">
        <v>1697</v>
      </c>
      <c r="H81" t="s">
        <v>1672</v>
      </c>
    </row>
    <row r="82" spans="1:8">
      <c r="A82" s="266">
        <v>634080</v>
      </c>
      <c r="B82">
        <v>634</v>
      </c>
      <c r="C82" t="s">
        <v>215</v>
      </c>
      <c r="D82" t="s">
        <v>1695</v>
      </c>
      <c r="E82" t="s">
        <v>1698</v>
      </c>
      <c r="F82" s="11">
        <v>0.06</v>
      </c>
      <c r="G82" t="s">
        <v>1697</v>
      </c>
      <c r="H82" t="s">
        <v>1672</v>
      </c>
    </row>
    <row r="83" spans="1:8">
      <c r="A83" s="266">
        <v>634090</v>
      </c>
      <c r="B83">
        <v>634</v>
      </c>
      <c r="C83" t="s">
        <v>215</v>
      </c>
      <c r="D83" t="s">
        <v>1695</v>
      </c>
      <c r="E83" t="s">
        <v>1698</v>
      </c>
      <c r="F83" s="11">
        <v>0.125</v>
      </c>
      <c r="G83" t="s">
        <v>1697</v>
      </c>
      <c r="H83" t="s">
        <v>1672</v>
      </c>
    </row>
    <row r="84" spans="1:8">
      <c r="A84" s="266">
        <v>634100</v>
      </c>
      <c r="B84">
        <v>634</v>
      </c>
      <c r="C84" t="s">
        <v>215</v>
      </c>
      <c r="D84" t="s">
        <v>1695</v>
      </c>
      <c r="E84" t="s">
        <v>1698</v>
      </c>
      <c r="F84" s="11">
        <v>0.15</v>
      </c>
      <c r="G84" t="s">
        <v>1697</v>
      </c>
      <c r="H84" t="s">
        <v>1672</v>
      </c>
    </row>
    <row r="85" spans="1:8">
      <c r="A85" s="266">
        <v>634110</v>
      </c>
      <c r="B85">
        <v>634</v>
      </c>
      <c r="C85" t="s">
        <v>215</v>
      </c>
      <c r="D85" t="s">
        <v>1695</v>
      </c>
      <c r="E85" t="s">
        <v>1698</v>
      </c>
      <c r="F85" s="11">
        <v>0.1</v>
      </c>
      <c r="G85" t="s">
        <v>1697</v>
      </c>
      <c r="H85" t="s">
        <v>1672</v>
      </c>
    </row>
    <row r="86" spans="1:8">
      <c r="A86" s="266">
        <v>634120</v>
      </c>
      <c r="B86">
        <v>634</v>
      </c>
      <c r="C86" t="s">
        <v>1699</v>
      </c>
      <c r="D86" t="s">
        <v>1695</v>
      </c>
      <c r="E86" t="s">
        <v>1696</v>
      </c>
      <c r="F86" s="11">
        <v>0.1</v>
      </c>
      <c r="G86" t="s">
        <v>1697</v>
      </c>
      <c r="H86" t="s">
        <v>1668</v>
      </c>
    </row>
    <row r="87" spans="1:8">
      <c r="A87" s="266">
        <v>634130</v>
      </c>
      <c r="B87">
        <v>634</v>
      </c>
      <c r="C87" t="s">
        <v>1699</v>
      </c>
      <c r="D87" t="s">
        <v>1695</v>
      </c>
      <c r="E87" t="s">
        <v>1696</v>
      </c>
      <c r="F87" s="11">
        <v>0.1111</v>
      </c>
      <c r="G87" t="s">
        <v>1697</v>
      </c>
      <c r="H87" t="s">
        <v>1617</v>
      </c>
    </row>
    <row r="88" spans="1:8">
      <c r="A88" s="266">
        <v>635010</v>
      </c>
      <c r="B88">
        <v>635</v>
      </c>
      <c r="C88" t="s">
        <v>1700</v>
      </c>
      <c r="D88" t="s">
        <v>1701</v>
      </c>
      <c r="E88" t="s">
        <v>1702</v>
      </c>
      <c r="F88" s="11">
        <v>0.1111111111111111</v>
      </c>
      <c r="G88" t="s">
        <v>1703</v>
      </c>
      <c r="H88" t="s">
        <v>1617</v>
      </c>
    </row>
    <row r="89" spans="1:8">
      <c r="A89" s="266">
        <v>635020</v>
      </c>
      <c r="B89">
        <v>635</v>
      </c>
      <c r="C89" t="s">
        <v>1700</v>
      </c>
      <c r="D89" t="s">
        <v>1701</v>
      </c>
      <c r="E89" t="s">
        <v>1702</v>
      </c>
      <c r="F89" s="11">
        <v>0.1</v>
      </c>
      <c r="G89" t="s">
        <v>1703</v>
      </c>
      <c r="H89" t="s">
        <v>1668</v>
      </c>
    </row>
    <row r="90" spans="1:8">
      <c r="A90" s="266">
        <v>636010</v>
      </c>
      <c r="B90">
        <v>636</v>
      </c>
      <c r="C90" t="s">
        <v>1704</v>
      </c>
      <c r="D90" t="s">
        <v>1705</v>
      </c>
      <c r="E90" t="s">
        <v>1706</v>
      </c>
      <c r="F90" s="11">
        <v>0.16</v>
      </c>
      <c r="G90" t="s">
        <v>1707</v>
      </c>
      <c r="H90" t="s">
        <v>1708</v>
      </c>
    </row>
    <row r="91" spans="1:8">
      <c r="A91" s="266">
        <v>636020</v>
      </c>
      <c r="B91">
        <v>636</v>
      </c>
      <c r="C91" t="s">
        <v>1704</v>
      </c>
      <c r="D91" t="s">
        <v>1705</v>
      </c>
      <c r="E91" t="s">
        <v>1706</v>
      </c>
      <c r="F91" s="11">
        <v>0.19047619047619047</v>
      </c>
      <c r="G91" t="s">
        <v>1707</v>
      </c>
      <c r="H91" t="s">
        <v>1617</v>
      </c>
    </row>
    <row r="92" spans="1:8">
      <c r="A92" s="266">
        <v>636030</v>
      </c>
      <c r="B92">
        <v>636</v>
      </c>
      <c r="C92" t="s">
        <v>1704</v>
      </c>
      <c r="D92" t="s">
        <v>1705</v>
      </c>
      <c r="E92" t="s">
        <v>1706</v>
      </c>
      <c r="F92" s="11">
        <v>0</v>
      </c>
      <c r="G92" t="s">
        <v>1707</v>
      </c>
      <c r="H92" t="s">
        <v>1672</v>
      </c>
    </row>
    <row r="93" spans="1:8">
      <c r="A93" s="266">
        <v>636040</v>
      </c>
      <c r="B93">
        <v>636</v>
      </c>
      <c r="C93" t="s">
        <v>1709</v>
      </c>
      <c r="D93" t="s">
        <v>1705</v>
      </c>
      <c r="E93" t="s">
        <v>1706</v>
      </c>
      <c r="F93" s="11">
        <v>0.1</v>
      </c>
      <c r="G93" t="s">
        <v>1707</v>
      </c>
      <c r="H93" t="s">
        <v>1708</v>
      </c>
    </row>
    <row r="94" spans="1:8">
      <c r="A94" s="266">
        <v>636050</v>
      </c>
      <c r="B94">
        <v>636</v>
      </c>
      <c r="C94" t="s">
        <v>1709</v>
      </c>
      <c r="D94" t="s">
        <v>1705</v>
      </c>
      <c r="E94" t="s">
        <v>1706</v>
      </c>
      <c r="F94" s="11">
        <v>0.1111</v>
      </c>
      <c r="G94" t="s">
        <v>1707</v>
      </c>
      <c r="H94" t="s">
        <v>1617</v>
      </c>
    </row>
    <row r="95" spans="1:8">
      <c r="A95" s="266">
        <v>637010</v>
      </c>
      <c r="B95">
        <v>637</v>
      </c>
      <c r="C95" t="s">
        <v>1710</v>
      </c>
      <c r="D95" t="s">
        <v>1711</v>
      </c>
      <c r="E95" t="s">
        <v>1712</v>
      </c>
      <c r="F95" s="11">
        <v>0.1</v>
      </c>
      <c r="G95" t="s">
        <v>1649</v>
      </c>
      <c r="H95" t="s">
        <v>1708</v>
      </c>
    </row>
    <row r="96" spans="1:8">
      <c r="A96" s="266">
        <v>637020</v>
      </c>
      <c r="B96">
        <v>637</v>
      </c>
      <c r="C96" t="s">
        <v>1710</v>
      </c>
      <c r="D96" t="s">
        <v>1711</v>
      </c>
      <c r="E96" t="s">
        <v>1712</v>
      </c>
      <c r="F96" s="11">
        <v>0.1111111111111111</v>
      </c>
      <c r="G96" t="s">
        <v>1649</v>
      </c>
      <c r="H96" t="s">
        <v>1617</v>
      </c>
    </row>
    <row r="97" spans="1:8">
      <c r="A97" s="266">
        <v>637030</v>
      </c>
      <c r="B97">
        <v>637</v>
      </c>
      <c r="C97" t="s">
        <v>1710</v>
      </c>
      <c r="D97" t="s">
        <v>1711</v>
      </c>
      <c r="E97" t="s">
        <v>1712</v>
      </c>
      <c r="F97" s="11">
        <v>0.16</v>
      </c>
      <c r="G97" t="s">
        <v>1649</v>
      </c>
      <c r="H97" t="s">
        <v>1713</v>
      </c>
    </row>
    <row r="98" spans="1:8">
      <c r="A98" s="266">
        <v>637040</v>
      </c>
      <c r="B98">
        <v>637</v>
      </c>
      <c r="C98" t="s">
        <v>1710</v>
      </c>
      <c r="D98" t="s">
        <v>1711</v>
      </c>
      <c r="E98" t="s">
        <v>1712</v>
      </c>
      <c r="F98" s="11">
        <v>0.1905</v>
      </c>
      <c r="G98" t="s">
        <v>1649</v>
      </c>
      <c r="H98" t="s">
        <v>1617</v>
      </c>
    </row>
    <row r="99" spans="1:8">
      <c r="A99" s="266">
        <v>639010</v>
      </c>
      <c r="B99">
        <v>639</v>
      </c>
      <c r="C99" t="s">
        <v>1714</v>
      </c>
      <c r="D99" t="s">
        <v>1715</v>
      </c>
      <c r="E99" t="s">
        <v>1716</v>
      </c>
      <c r="F99" s="11">
        <v>0.16</v>
      </c>
      <c r="G99" t="s">
        <v>1717</v>
      </c>
      <c r="H99" t="s">
        <v>1718</v>
      </c>
    </row>
    <row r="100" spans="1:8">
      <c r="A100" s="266">
        <v>639020</v>
      </c>
      <c r="B100">
        <v>639</v>
      </c>
      <c r="C100" t="s">
        <v>1714</v>
      </c>
      <c r="D100" t="s">
        <v>1715</v>
      </c>
      <c r="E100" t="s">
        <v>1716</v>
      </c>
      <c r="F100" s="11">
        <v>0.19047619047619047</v>
      </c>
      <c r="G100" t="s">
        <v>1717</v>
      </c>
      <c r="H100" t="s">
        <v>1617</v>
      </c>
    </row>
    <row r="101" spans="1:8">
      <c r="A101" s="266">
        <v>639030</v>
      </c>
      <c r="B101">
        <v>639</v>
      </c>
      <c r="C101" t="s">
        <v>1714</v>
      </c>
      <c r="D101" t="s">
        <v>1715</v>
      </c>
      <c r="E101" t="s">
        <v>1716</v>
      </c>
      <c r="F101" s="11">
        <v>0</v>
      </c>
      <c r="G101" t="s">
        <v>1717</v>
      </c>
      <c r="H101" t="s">
        <v>1672</v>
      </c>
    </row>
    <row r="102" spans="1:8">
      <c r="A102" s="266">
        <v>639040</v>
      </c>
      <c r="B102">
        <v>639</v>
      </c>
      <c r="C102" t="s">
        <v>1719</v>
      </c>
      <c r="D102" t="s">
        <v>1715</v>
      </c>
      <c r="E102" t="s">
        <v>1716</v>
      </c>
      <c r="F102" s="11">
        <v>0.1</v>
      </c>
      <c r="G102" t="s">
        <v>1717</v>
      </c>
      <c r="H102" t="s">
        <v>1720</v>
      </c>
    </row>
    <row r="103" spans="1:8">
      <c r="A103" s="266">
        <v>639050</v>
      </c>
      <c r="B103">
        <v>639</v>
      </c>
      <c r="C103" t="s">
        <v>1719</v>
      </c>
      <c r="D103" t="s">
        <v>1715</v>
      </c>
      <c r="E103" t="s">
        <v>1716</v>
      </c>
      <c r="F103" s="11">
        <v>0.1111</v>
      </c>
      <c r="G103" t="s">
        <v>1717</v>
      </c>
      <c r="H103" t="s">
        <v>1617</v>
      </c>
    </row>
    <row r="104" spans="1:8">
      <c r="A104" s="266">
        <v>640010</v>
      </c>
      <c r="B104">
        <v>640</v>
      </c>
      <c r="C104" t="s">
        <v>1721</v>
      </c>
      <c r="D104" t="s">
        <v>1722</v>
      </c>
      <c r="E104" t="s">
        <v>1723</v>
      </c>
      <c r="F104" s="11">
        <v>0.16</v>
      </c>
      <c r="G104" t="s">
        <v>1724</v>
      </c>
      <c r="H104" t="s">
        <v>1708</v>
      </c>
    </row>
    <row r="105" spans="1:8">
      <c r="A105" s="266">
        <v>640020</v>
      </c>
      <c r="B105">
        <v>640</v>
      </c>
      <c r="C105" t="s">
        <v>1721</v>
      </c>
      <c r="D105" t="s">
        <v>1722</v>
      </c>
      <c r="E105" t="s">
        <v>1723</v>
      </c>
      <c r="F105" s="11">
        <v>0.19047619047619047</v>
      </c>
      <c r="G105" t="s">
        <v>1724</v>
      </c>
      <c r="H105" t="s">
        <v>1617</v>
      </c>
    </row>
    <row r="106" spans="1:8">
      <c r="A106" s="266">
        <v>640030</v>
      </c>
      <c r="B106">
        <v>640</v>
      </c>
      <c r="C106" t="s">
        <v>1721</v>
      </c>
      <c r="D106" t="s">
        <v>1722</v>
      </c>
      <c r="E106" t="s">
        <v>1723</v>
      </c>
      <c r="F106" s="11">
        <v>0</v>
      </c>
      <c r="G106" t="s">
        <v>1724</v>
      </c>
      <c r="H106" t="s">
        <v>1672</v>
      </c>
    </row>
    <row r="107" spans="1:8">
      <c r="A107" s="266">
        <v>641010</v>
      </c>
      <c r="B107">
        <v>641</v>
      </c>
      <c r="C107" t="s">
        <v>1725</v>
      </c>
      <c r="D107" t="s">
        <v>1726</v>
      </c>
      <c r="E107" t="s">
        <v>1727</v>
      </c>
      <c r="F107" s="11">
        <v>0.1</v>
      </c>
      <c r="G107" t="s">
        <v>1728</v>
      </c>
      <c r="H107" t="s">
        <v>1708</v>
      </c>
    </row>
    <row r="108" spans="1:8">
      <c r="A108" s="266">
        <v>641020</v>
      </c>
      <c r="B108">
        <v>641</v>
      </c>
      <c r="C108" t="s">
        <v>1729</v>
      </c>
      <c r="D108" t="s">
        <v>1726</v>
      </c>
      <c r="E108" t="s">
        <v>1727</v>
      </c>
      <c r="F108" s="11">
        <v>0.1111</v>
      </c>
      <c r="G108" t="s">
        <v>1730</v>
      </c>
      <c r="H108" t="s">
        <v>1617</v>
      </c>
    </row>
    <row r="109" spans="1:8">
      <c r="A109" s="266">
        <v>641030</v>
      </c>
      <c r="B109">
        <v>641</v>
      </c>
      <c r="C109" t="s">
        <v>1731</v>
      </c>
      <c r="D109" t="s">
        <v>1726</v>
      </c>
      <c r="E109" t="s">
        <v>1727</v>
      </c>
      <c r="F109" s="11">
        <v>0.16</v>
      </c>
      <c r="G109" t="s">
        <v>1732</v>
      </c>
      <c r="H109" t="s">
        <v>1708</v>
      </c>
    </row>
    <row r="110" spans="1:8">
      <c r="A110" s="266">
        <v>641040</v>
      </c>
      <c r="B110">
        <v>641</v>
      </c>
      <c r="C110" t="s">
        <v>1733</v>
      </c>
      <c r="D110" t="s">
        <v>1726</v>
      </c>
      <c r="E110" t="s">
        <v>1727</v>
      </c>
      <c r="F110" s="11">
        <v>0.19047619047619047</v>
      </c>
      <c r="G110" t="s">
        <v>1734</v>
      </c>
      <c r="H110" t="s">
        <v>1617</v>
      </c>
    </row>
    <row r="111" spans="1:8">
      <c r="A111" s="266">
        <v>642010</v>
      </c>
      <c r="B111">
        <v>642</v>
      </c>
      <c r="C111" t="s">
        <v>1735</v>
      </c>
      <c r="D111" t="s">
        <v>1736</v>
      </c>
      <c r="E111" t="s">
        <v>1737</v>
      </c>
      <c r="F111" s="11">
        <v>0.01</v>
      </c>
      <c r="G111" t="s">
        <v>1738</v>
      </c>
      <c r="H111" t="s">
        <v>1739</v>
      </c>
    </row>
    <row r="112" spans="1:8">
      <c r="A112" s="266">
        <v>642020</v>
      </c>
      <c r="B112">
        <v>642</v>
      </c>
      <c r="C112" t="s">
        <v>1735</v>
      </c>
      <c r="D112" t="s">
        <v>1736</v>
      </c>
      <c r="E112" t="s">
        <v>1737</v>
      </c>
      <c r="F112" s="11">
        <v>0.03</v>
      </c>
      <c r="G112" t="s">
        <v>1738</v>
      </c>
      <c r="H112" t="s">
        <v>1740</v>
      </c>
    </row>
    <row r="113" spans="1:8">
      <c r="A113" s="266">
        <v>642030</v>
      </c>
      <c r="B113">
        <v>642</v>
      </c>
      <c r="C113" t="s">
        <v>1741</v>
      </c>
      <c r="D113" t="s">
        <v>1736</v>
      </c>
      <c r="E113" t="s">
        <v>1737</v>
      </c>
      <c r="F113" s="11">
        <v>0.01</v>
      </c>
      <c r="G113" t="s">
        <v>1742</v>
      </c>
      <c r="H113" t="s">
        <v>1743</v>
      </c>
    </row>
    <row r="114" spans="1:8">
      <c r="A114" s="266">
        <v>642040</v>
      </c>
      <c r="B114">
        <v>642</v>
      </c>
      <c r="C114" t="s">
        <v>1741</v>
      </c>
      <c r="D114" t="s">
        <v>1736</v>
      </c>
      <c r="E114" t="s">
        <v>1737</v>
      </c>
      <c r="F114" s="11">
        <v>0.03</v>
      </c>
      <c r="G114" t="s">
        <v>1742</v>
      </c>
      <c r="H114" t="s">
        <v>1744</v>
      </c>
    </row>
    <row r="115" spans="1:8">
      <c r="A115" s="266">
        <v>690010</v>
      </c>
      <c r="B115">
        <v>690</v>
      </c>
      <c r="C115" t="s">
        <v>1745</v>
      </c>
      <c r="D115" t="s">
        <v>1746</v>
      </c>
      <c r="E115" t="s">
        <v>1747</v>
      </c>
      <c r="F115" s="11">
        <v>0.1</v>
      </c>
      <c r="G115" t="s">
        <v>1748</v>
      </c>
      <c r="H115" t="s">
        <v>1668</v>
      </c>
    </row>
    <row r="116" spans="1:8">
      <c r="A116" s="266">
        <v>690020</v>
      </c>
      <c r="B116">
        <v>690</v>
      </c>
      <c r="C116" t="s">
        <v>1745</v>
      </c>
      <c r="D116" t="s">
        <v>1746</v>
      </c>
      <c r="E116" t="s">
        <v>1749</v>
      </c>
      <c r="F116" s="11">
        <v>0.1111111111111111</v>
      </c>
      <c r="G116" t="s">
        <v>1748</v>
      </c>
      <c r="H116" t="s">
        <v>1617</v>
      </c>
    </row>
  </sheetData>
  <autoFilter ref="A1:H116" xr:uid="{6D0FC462-4BEE-4EDE-9B77-6DE50DEBBCB9}"/>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AD8F1-2B81-47AC-9BB7-B3113155F3CE}">
  <dimension ref="A1:S118"/>
  <sheetViews>
    <sheetView topLeftCell="A76" workbookViewId="0">
      <selection activeCell="J32" sqref="J32:N33"/>
    </sheetView>
  </sheetViews>
  <sheetFormatPr defaultColWidth="8.88671875" defaultRowHeight="14.4"/>
  <cols>
    <col min="1" max="1" width="6.88671875" style="192" customWidth="1"/>
    <col min="2" max="2" width="12.6640625" style="235" customWidth="1"/>
    <col min="3" max="3" width="1.109375" style="235" customWidth="1"/>
    <col min="4" max="4" width="9.33203125" style="235" customWidth="1"/>
    <col min="5" max="5" width="2.33203125" style="235" customWidth="1"/>
    <col min="6" max="7" width="11.5546875" style="235" customWidth="1"/>
    <col min="8" max="8" width="6.88671875" style="235" customWidth="1"/>
    <col min="9" max="9" width="3.33203125" style="235" customWidth="1"/>
    <col min="10" max="10" width="8" style="235" customWidth="1"/>
    <col min="11" max="11" width="11.5546875" style="235" customWidth="1"/>
    <col min="12" max="13" width="2.33203125" style="235" customWidth="1"/>
    <col min="14" max="14" width="8" style="235" customWidth="1"/>
    <col min="15" max="15" width="32.6640625" style="235" customWidth="1"/>
    <col min="16" max="16" width="3.33203125" style="192" customWidth="1"/>
    <col min="17" max="19" width="8.88671875" style="192"/>
    <col min="20" max="23" width="8.88671875" style="192" customWidth="1"/>
    <col min="24" max="16384" width="8.88671875" style="192"/>
  </cols>
  <sheetData>
    <row r="1" spans="1:16" ht="11.7" customHeight="1">
      <c r="A1" s="373" t="s">
        <v>1454</v>
      </c>
      <c r="B1" s="373"/>
      <c r="C1" s="373"/>
      <c r="D1" s="373"/>
      <c r="E1" s="373"/>
      <c r="F1" s="373"/>
      <c r="G1" s="373"/>
      <c r="H1" s="373"/>
      <c r="I1" s="373"/>
      <c r="J1" s="373"/>
      <c r="K1" s="373"/>
      <c r="L1" s="373"/>
      <c r="M1" s="373"/>
      <c r="N1" s="373"/>
      <c r="O1" s="373"/>
      <c r="P1" s="373"/>
    </row>
    <row r="2" spans="1:16" ht="28.2" customHeight="1">
      <c r="A2" s="374" t="s">
        <v>1455</v>
      </c>
      <c r="B2" s="375"/>
      <c r="C2" s="375"/>
      <c r="D2" s="375"/>
      <c r="E2" s="375"/>
      <c r="F2" s="375"/>
      <c r="G2" s="375"/>
      <c r="H2" s="376"/>
      <c r="I2" s="229"/>
      <c r="J2" s="229"/>
      <c r="K2" s="229"/>
      <c r="L2" s="377"/>
      <c r="M2" s="377"/>
      <c r="N2" s="377"/>
      <c r="O2" s="377"/>
      <c r="P2" s="205"/>
    </row>
    <row r="3" spans="1:16" ht="14.7" customHeight="1">
      <c r="A3" s="378"/>
      <c r="B3" s="378"/>
      <c r="C3" s="230"/>
      <c r="D3" s="378"/>
      <c r="E3" s="378"/>
      <c r="F3" s="378"/>
      <c r="G3" s="378"/>
      <c r="H3" s="230"/>
      <c r="I3" s="230"/>
      <c r="J3" s="230"/>
      <c r="K3" s="230"/>
      <c r="L3" s="378"/>
      <c r="M3" s="378"/>
      <c r="N3" s="378"/>
      <c r="O3" s="378"/>
      <c r="P3" s="227"/>
    </row>
    <row r="4" spans="1:16" ht="36.450000000000003" customHeight="1">
      <c r="A4" s="379" t="s">
        <v>1456</v>
      </c>
      <c r="B4" s="380"/>
      <c r="C4" s="381" t="s">
        <v>1457</v>
      </c>
      <c r="D4" s="382"/>
      <c r="E4" s="382"/>
      <c r="F4" s="382"/>
      <c r="G4" s="383"/>
      <c r="H4" s="384" t="s">
        <v>1458</v>
      </c>
      <c r="I4" s="385"/>
      <c r="J4" s="385"/>
      <c r="K4" s="386"/>
      <c r="L4" s="387" t="s">
        <v>1459</v>
      </c>
      <c r="M4" s="388"/>
      <c r="N4" s="388"/>
      <c r="O4" s="388"/>
      <c r="P4" s="205"/>
    </row>
    <row r="5" spans="1:16" ht="6" customHeight="1">
      <c r="A5" s="378"/>
      <c r="B5" s="378"/>
      <c r="C5" s="230"/>
      <c r="D5" s="378"/>
      <c r="E5" s="378"/>
      <c r="F5" s="378"/>
      <c r="G5" s="378"/>
      <c r="H5" s="230"/>
      <c r="I5" s="230"/>
      <c r="J5" s="230"/>
      <c r="K5" s="230"/>
      <c r="L5" s="378"/>
      <c r="M5" s="378"/>
      <c r="N5" s="378"/>
      <c r="O5" s="378"/>
      <c r="P5" s="227"/>
    </row>
    <row r="6" spans="1:16" ht="19.2" customHeight="1">
      <c r="A6" s="377"/>
      <c r="B6" s="389"/>
      <c r="C6" s="230"/>
      <c r="D6" s="378"/>
      <c r="E6" s="378"/>
      <c r="F6" s="378"/>
      <c r="G6" s="378"/>
      <c r="H6" s="230"/>
      <c r="I6" s="230"/>
      <c r="J6" s="230"/>
      <c r="K6" s="230"/>
      <c r="L6" s="378"/>
      <c r="M6" s="378"/>
      <c r="N6" s="378"/>
      <c r="O6" s="378"/>
      <c r="P6" s="227"/>
    </row>
    <row r="7" spans="1:16" ht="13.95" customHeight="1">
      <c r="A7" s="390"/>
      <c r="B7" s="391"/>
      <c r="C7" s="230"/>
      <c r="D7" s="392" t="s">
        <v>1460</v>
      </c>
      <c r="E7" s="392"/>
      <c r="F7" s="392"/>
      <c r="G7" s="392"/>
      <c r="H7" s="392"/>
      <c r="I7" s="392"/>
      <c r="J7" s="392"/>
      <c r="K7" s="392"/>
      <c r="L7" s="392"/>
      <c r="M7" s="392"/>
      <c r="N7" s="392"/>
      <c r="O7" s="392"/>
      <c r="P7" s="392"/>
    </row>
    <row r="8" spans="1:16" ht="12.45" customHeight="1">
      <c r="A8" s="393" t="s">
        <v>1461</v>
      </c>
      <c r="B8" s="394"/>
      <c r="C8" s="229"/>
      <c r="D8" s="392"/>
      <c r="E8" s="392"/>
      <c r="F8" s="392"/>
      <c r="G8" s="392"/>
      <c r="H8" s="392"/>
      <c r="I8" s="392"/>
      <c r="J8" s="392"/>
      <c r="K8" s="392"/>
      <c r="L8" s="392"/>
      <c r="M8" s="392"/>
      <c r="N8" s="392"/>
      <c r="O8" s="392"/>
      <c r="P8" s="392"/>
    </row>
    <row r="9" spans="1:16" ht="22.95" customHeight="1">
      <c r="A9" s="395"/>
      <c r="B9" s="396"/>
      <c r="C9" s="229"/>
      <c r="D9" s="377"/>
      <c r="E9" s="377"/>
      <c r="F9" s="377"/>
      <c r="G9" s="377"/>
      <c r="H9" s="229"/>
      <c r="I9" s="229"/>
      <c r="J9" s="229"/>
      <c r="K9" s="229"/>
      <c r="L9" s="377"/>
      <c r="M9" s="377"/>
      <c r="N9" s="377"/>
      <c r="O9" s="377"/>
      <c r="P9" s="205"/>
    </row>
    <row r="10" spans="1:16" ht="55.2" customHeight="1">
      <c r="A10" s="403" t="s">
        <v>1462</v>
      </c>
      <c r="B10" s="403"/>
      <c r="C10" s="403"/>
      <c r="D10" s="403"/>
      <c r="E10" s="403"/>
      <c r="F10" s="403"/>
      <c r="G10" s="403"/>
      <c r="H10" s="403"/>
      <c r="I10" s="403"/>
      <c r="J10" s="403"/>
      <c r="K10" s="403"/>
      <c r="L10" s="403"/>
      <c r="M10" s="403"/>
      <c r="N10" s="403"/>
      <c r="O10" s="403"/>
      <c r="P10" s="403"/>
    </row>
    <row r="11" spans="1:16" ht="37.200000000000003" customHeight="1">
      <c r="A11" s="404" t="s">
        <v>1580</v>
      </c>
      <c r="B11" s="405"/>
      <c r="C11" s="406" t="s">
        <v>1463</v>
      </c>
      <c r="D11" s="407"/>
      <c r="E11" s="407"/>
      <c r="F11" s="407"/>
      <c r="G11" s="407"/>
      <c r="H11" s="407"/>
      <c r="I11" s="408"/>
      <c r="J11" s="409" t="s">
        <v>1581</v>
      </c>
      <c r="K11" s="410"/>
      <c r="L11" s="410"/>
      <c r="M11" s="410"/>
      <c r="N11" s="410"/>
      <c r="O11" s="410"/>
      <c r="P11" s="205"/>
    </row>
    <row r="12" spans="1:16" ht="88.5" customHeight="1">
      <c r="A12" s="411" t="s">
        <v>1464</v>
      </c>
      <c r="B12" s="411"/>
      <c r="C12" s="411"/>
      <c r="D12" s="411"/>
      <c r="E12" s="411"/>
      <c r="F12" s="411"/>
      <c r="G12" s="411"/>
      <c r="H12" s="411"/>
      <c r="I12" s="412"/>
      <c r="J12" s="413" t="s">
        <v>1465</v>
      </c>
      <c r="K12" s="411"/>
      <c r="L12" s="411"/>
      <c r="M12" s="411"/>
      <c r="N12" s="411"/>
      <c r="O12" s="411"/>
      <c r="P12" s="228"/>
    </row>
    <row r="13" spans="1:16" ht="33.450000000000003" customHeight="1">
      <c r="A13" s="397" t="s">
        <v>1466</v>
      </c>
      <c r="B13" s="397"/>
      <c r="C13" s="397"/>
      <c r="D13" s="397"/>
      <c r="E13" s="397"/>
      <c r="F13" s="397"/>
      <c r="G13" s="397"/>
      <c r="H13" s="397"/>
      <c r="I13" s="397"/>
      <c r="J13" s="397"/>
      <c r="K13" s="397"/>
      <c r="L13" s="397"/>
      <c r="M13" s="397"/>
      <c r="N13" s="397"/>
      <c r="O13" s="397"/>
      <c r="P13" s="397"/>
    </row>
    <row r="14" spans="1:16" ht="27" customHeight="1">
      <c r="A14" s="398" t="s">
        <v>1467</v>
      </c>
      <c r="B14" s="398"/>
      <c r="C14" s="398"/>
      <c r="D14" s="398"/>
      <c r="E14" s="398"/>
      <c r="F14" s="398"/>
      <c r="G14" s="398"/>
      <c r="H14" s="398"/>
      <c r="I14" s="398"/>
      <c r="J14" s="398"/>
      <c r="K14" s="399"/>
      <c r="L14" s="399"/>
      <c r="M14" s="399"/>
      <c r="N14" s="399"/>
      <c r="O14" s="399"/>
      <c r="P14" s="205"/>
    </row>
    <row r="15" spans="1:16" ht="37.950000000000003" customHeight="1">
      <c r="A15" s="400" t="s">
        <v>1468</v>
      </c>
      <c r="B15" s="400"/>
      <c r="C15" s="400"/>
      <c r="D15" s="400"/>
      <c r="E15" s="400"/>
      <c r="F15" s="400"/>
      <c r="G15" s="400"/>
      <c r="H15" s="400"/>
      <c r="I15" s="400"/>
      <c r="J15" s="400"/>
      <c r="K15" s="390"/>
      <c r="L15" s="390"/>
      <c r="M15" s="390"/>
      <c r="N15" s="401" t="s">
        <v>1469</v>
      </c>
      <c r="O15" s="402"/>
      <c r="P15" s="205"/>
    </row>
    <row r="16" spans="1:16" ht="37.200000000000003" customHeight="1">
      <c r="A16" s="388" t="s">
        <v>1470</v>
      </c>
      <c r="B16" s="388"/>
      <c r="C16" s="388"/>
      <c r="D16" s="388"/>
      <c r="E16" s="388"/>
      <c r="F16" s="388"/>
      <c r="G16" s="388"/>
      <c r="H16" s="388"/>
      <c r="I16" s="388"/>
      <c r="J16" s="388"/>
      <c r="K16" s="417"/>
      <c r="L16" s="417"/>
      <c r="M16" s="417"/>
      <c r="N16" s="418" t="s">
        <v>1471</v>
      </c>
      <c r="O16" s="419"/>
      <c r="P16" s="205"/>
    </row>
    <row r="17" spans="1:19" ht="37.200000000000003" customHeight="1">
      <c r="A17" s="388" t="s">
        <v>1472</v>
      </c>
      <c r="B17" s="388"/>
      <c r="C17" s="388"/>
      <c r="D17" s="388"/>
      <c r="E17" s="388"/>
      <c r="F17" s="388"/>
      <c r="G17" s="388"/>
      <c r="H17" s="388"/>
      <c r="I17" s="388"/>
      <c r="J17" s="420"/>
      <c r="K17" s="421" t="s">
        <v>1473</v>
      </c>
      <c r="L17" s="414"/>
      <c r="M17" s="414"/>
      <c r="N17" s="418" t="s">
        <v>1474</v>
      </c>
      <c r="O17" s="419"/>
      <c r="P17" s="205"/>
    </row>
    <row r="18" spans="1:19" ht="36" customHeight="1">
      <c r="A18" s="414" t="s">
        <v>1475</v>
      </c>
      <c r="B18" s="414"/>
      <c r="C18" s="414"/>
      <c r="D18" s="414"/>
      <c r="E18" s="414"/>
      <c r="F18" s="414"/>
      <c r="G18" s="414"/>
      <c r="H18" s="414"/>
      <c r="I18" s="414"/>
      <c r="J18" s="414"/>
      <c r="K18" s="415" t="s">
        <v>1476</v>
      </c>
      <c r="L18" s="415"/>
      <c r="M18" s="415"/>
      <c r="N18" s="377"/>
      <c r="O18" s="377"/>
      <c r="P18" s="205"/>
    </row>
    <row r="19" spans="1:19" ht="37.200000000000003" customHeight="1">
      <c r="A19" s="416" t="s">
        <v>1477</v>
      </c>
      <c r="B19" s="416"/>
      <c r="C19" s="416"/>
      <c r="D19" s="416"/>
      <c r="E19" s="416"/>
      <c r="F19" s="416"/>
      <c r="G19" s="416"/>
      <c r="H19" s="416"/>
      <c r="I19" s="416"/>
      <c r="J19" s="416"/>
      <c r="K19" s="390"/>
      <c r="L19" s="390"/>
      <c r="M19" s="390"/>
      <c r="N19" s="390"/>
      <c r="O19" s="391"/>
      <c r="P19" s="205"/>
    </row>
    <row r="20" spans="1:19" ht="37.5" customHeight="1">
      <c r="A20" s="388" t="s">
        <v>1478</v>
      </c>
      <c r="B20" s="388"/>
      <c r="C20" s="388"/>
      <c r="D20" s="388"/>
      <c r="E20" s="388"/>
      <c r="F20" s="388"/>
      <c r="G20" s="388"/>
      <c r="H20" s="388"/>
      <c r="I20" s="388"/>
      <c r="J20" s="388"/>
      <c r="K20" s="417"/>
      <c r="L20" s="417"/>
      <c r="M20" s="428"/>
      <c r="N20" s="421" t="s">
        <v>1479</v>
      </c>
      <c r="O20" s="414"/>
      <c r="P20" s="205"/>
    </row>
    <row r="21" spans="1:19" ht="5.25" customHeight="1">
      <c r="A21" s="378"/>
      <c r="B21" s="378"/>
      <c r="C21" s="230"/>
      <c r="D21" s="378"/>
      <c r="E21" s="378"/>
      <c r="F21" s="378"/>
      <c r="G21" s="378"/>
      <c r="H21" s="230"/>
      <c r="I21" s="230"/>
      <c r="J21" s="230"/>
      <c r="K21" s="230"/>
      <c r="L21" s="378"/>
      <c r="M21" s="378"/>
      <c r="N21" s="378"/>
      <c r="O21" s="378"/>
      <c r="P21" s="227"/>
    </row>
    <row r="22" spans="1:19" ht="66.45" customHeight="1">
      <c r="A22" s="410" t="s">
        <v>1480</v>
      </c>
      <c r="B22" s="410"/>
      <c r="C22" s="410"/>
      <c r="D22" s="410"/>
      <c r="E22" s="405"/>
      <c r="F22" s="387" t="s">
        <v>1481</v>
      </c>
      <c r="G22" s="388"/>
      <c r="H22" s="388"/>
      <c r="I22" s="388"/>
      <c r="J22" s="388"/>
      <c r="K22" s="388"/>
      <c r="L22" s="388"/>
      <c r="M22" s="388"/>
      <c r="N22" s="388"/>
      <c r="O22" s="388"/>
      <c r="P22" s="228"/>
    </row>
    <row r="23" spans="1:19" ht="29.25" customHeight="1">
      <c r="A23" s="422" t="s">
        <v>1482</v>
      </c>
      <c r="B23" s="422"/>
      <c r="C23" s="422"/>
      <c r="D23" s="422"/>
      <c r="E23" s="422"/>
      <c r="F23" s="422"/>
      <c r="G23" s="422"/>
      <c r="H23" s="422"/>
      <c r="I23" s="422"/>
      <c r="J23" s="422"/>
      <c r="K23" s="422"/>
      <c r="L23" s="422"/>
      <c r="M23" s="422"/>
      <c r="N23" s="422"/>
      <c r="O23" s="422"/>
      <c r="P23" s="422"/>
    </row>
    <row r="24" spans="1:19" ht="40.200000000000003" customHeight="1">
      <c r="A24" s="423" t="s">
        <v>1483</v>
      </c>
      <c r="B24" s="424"/>
      <c r="C24" s="424"/>
      <c r="D24" s="424"/>
      <c r="E24" s="424"/>
      <c r="F24" s="424"/>
      <c r="G24" s="424"/>
      <c r="H24" s="424"/>
      <c r="I24" s="424"/>
      <c r="J24" s="424"/>
      <c r="K24" s="424"/>
      <c r="L24" s="424"/>
      <c r="M24" s="424"/>
      <c r="N24" s="424"/>
      <c r="O24" s="231" t="s">
        <v>1484</v>
      </c>
    </row>
    <row r="25" spans="1:19" ht="28.2" customHeight="1">
      <c r="A25" s="236" t="s">
        <v>1485</v>
      </c>
      <c r="B25" s="425" t="s">
        <v>1486</v>
      </c>
      <c r="C25" s="426"/>
      <c r="D25" s="426"/>
      <c r="E25" s="426"/>
      <c r="F25" s="426"/>
      <c r="G25" s="426"/>
      <c r="H25" s="426"/>
      <c r="I25" s="427"/>
      <c r="J25" s="425" t="s">
        <v>1487</v>
      </c>
      <c r="K25" s="426"/>
      <c r="L25" s="426"/>
      <c r="M25" s="426"/>
      <c r="N25" s="427"/>
      <c r="O25" s="232" t="s">
        <v>1488</v>
      </c>
    </row>
    <row r="26" spans="1:19" ht="34.950000000000003" customHeight="1">
      <c r="A26" s="435" t="s">
        <v>1489</v>
      </c>
      <c r="B26" s="436"/>
      <c r="C26" s="436"/>
      <c r="D26" s="436"/>
      <c r="E26" s="436"/>
      <c r="F26" s="436"/>
      <c r="G26" s="436"/>
      <c r="H26" s="436"/>
      <c r="I26" s="436"/>
      <c r="J26" s="436"/>
      <c r="K26" s="436"/>
      <c r="L26" s="436"/>
      <c r="M26" s="436"/>
      <c r="N26" s="436"/>
      <c r="O26" s="437"/>
    </row>
    <row r="27" spans="1:19" ht="28.2" customHeight="1">
      <c r="A27" s="237">
        <v>1</v>
      </c>
      <c r="B27" s="429" t="s">
        <v>1490</v>
      </c>
      <c r="C27" s="430"/>
      <c r="D27" s="430"/>
      <c r="E27" s="430"/>
      <c r="F27" s="430"/>
      <c r="G27" s="430"/>
      <c r="H27" s="430"/>
      <c r="I27" s="431"/>
      <c r="J27" s="432">
        <f>SUMIF(Sheet1!C:C,'D300'!A27,Sheet1!D:D)</f>
        <v>4158141.8908999995</v>
      </c>
      <c r="K27" s="433"/>
      <c r="L27" s="433"/>
      <c r="M27" s="433"/>
      <c r="N27" s="434"/>
      <c r="O27" s="241"/>
    </row>
    <row r="28" spans="1:19" ht="28.2" customHeight="1">
      <c r="A28" s="237">
        <v>2</v>
      </c>
      <c r="B28" s="429" t="s">
        <v>1491</v>
      </c>
      <c r="C28" s="430"/>
      <c r="D28" s="430"/>
      <c r="E28" s="430"/>
      <c r="F28" s="430"/>
      <c r="G28" s="430"/>
      <c r="H28" s="430"/>
      <c r="I28" s="431"/>
      <c r="J28" s="432">
        <f>SUMIF(Sheet1!C:C,'D300'!A28,Sheet1!D:D)</f>
        <v>0</v>
      </c>
      <c r="K28" s="433"/>
      <c r="L28" s="433"/>
      <c r="M28" s="433"/>
      <c r="N28" s="434"/>
      <c r="O28" s="241"/>
    </row>
    <row r="29" spans="1:19" ht="67.95" customHeight="1">
      <c r="A29" s="238">
        <v>3</v>
      </c>
      <c r="B29" s="429" t="s">
        <v>1492</v>
      </c>
      <c r="C29" s="430"/>
      <c r="D29" s="430"/>
      <c r="E29" s="430"/>
      <c r="F29" s="430"/>
      <c r="G29" s="430"/>
      <c r="H29" s="430"/>
      <c r="I29" s="431"/>
      <c r="J29" s="438">
        <f>SUMIF(Sheet1!C:C,'D300'!A29,Sheet1!D:D)</f>
        <v>0</v>
      </c>
      <c r="K29" s="439"/>
      <c r="L29" s="439"/>
      <c r="M29" s="439"/>
      <c r="N29" s="440"/>
      <c r="O29" s="242"/>
    </row>
    <row r="30" spans="1:19" ht="28.95" customHeight="1">
      <c r="A30" s="237">
        <v>3.1</v>
      </c>
      <c r="B30" s="429" t="s">
        <v>1493</v>
      </c>
      <c r="C30" s="430"/>
      <c r="D30" s="430"/>
      <c r="E30" s="430"/>
      <c r="F30" s="430"/>
      <c r="G30" s="430"/>
      <c r="H30" s="430"/>
      <c r="I30" s="431"/>
      <c r="J30" s="432">
        <f>SUMIF(Sheet1!C:C,'D300'!A30,Sheet1!D:D)</f>
        <v>0</v>
      </c>
      <c r="K30" s="433"/>
      <c r="L30" s="433"/>
      <c r="M30" s="433"/>
      <c r="N30" s="434"/>
      <c r="O30" s="241"/>
    </row>
    <row r="31" spans="1:19" ht="39" customHeight="1">
      <c r="A31" s="238">
        <v>4</v>
      </c>
      <c r="B31" s="429" t="s">
        <v>1494</v>
      </c>
      <c r="C31" s="430"/>
      <c r="D31" s="430"/>
      <c r="E31" s="430"/>
      <c r="F31" s="430"/>
      <c r="G31" s="430"/>
      <c r="H31" s="430"/>
      <c r="I31" s="431"/>
      <c r="J31" s="432">
        <f>SUMIF(Sheet1!C:C,'D300'!A31,Sheet1!D:D)</f>
        <v>0</v>
      </c>
      <c r="K31" s="433"/>
      <c r="L31" s="433"/>
      <c r="M31" s="433"/>
      <c r="N31" s="434"/>
      <c r="O31" s="241"/>
    </row>
    <row r="32" spans="1:19" ht="40.200000000000003" customHeight="1">
      <c r="A32" s="238">
        <v>5</v>
      </c>
      <c r="B32" s="429" t="s">
        <v>1495</v>
      </c>
      <c r="C32" s="430"/>
      <c r="D32" s="430"/>
      <c r="E32" s="430"/>
      <c r="F32" s="430"/>
      <c r="G32" s="430"/>
      <c r="H32" s="430"/>
      <c r="I32" s="431"/>
      <c r="J32" s="432">
        <f>SUMIF(Sheet1!C:C,'D300'!A32,Sheet1!D:D)</f>
        <v>1989591.3906000005</v>
      </c>
      <c r="K32" s="433"/>
      <c r="L32" s="433"/>
      <c r="M32" s="433"/>
      <c r="N32" s="434"/>
      <c r="O32" s="243">
        <f>SUMIF(Sheet1!C:C,'D300'!A32,Sheet1!E:E)</f>
        <v>378022.37000000011</v>
      </c>
      <c r="S32" s="274"/>
    </row>
    <row r="33" spans="1:15" ht="57" customHeight="1">
      <c r="A33" s="237">
        <v>5.0999999999999996</v>
      </c>
      <c r="B33" s="429" t="s">
        <v>1496</v>
      </c>
      <c r="C33" s="430"/>
      <c r="D33" s="430"/>
      <c r="E33" s="430"/>
      <c r="F33" s="430"/>
      <c r="G33" s="430"/>
      <c r="H33" s="430"/>
      <c r="I33" s="431"/>
      <c r="J33" s="438">
        <f>SUMIF(Sheet1!C:C,'D300'!A33,Sheet1!D:D)</f>
        <v>1989591.3906000005</v>
      </c>
      <c r="K33" s="439"/>
      <c r="L33" s="439"/>
      <c r="M33" s="439"/>
      <c r="N33" s="440"/>
      <c r="O33" s="244">
        <f>SUMIF(Sheet1!C:C,'D300'!A33,Sheet1!E:E)</f>
        <v>378022.37000000011</v>
      </c>
    </row>
    <row r="34" spans="1:15" ht="39" customHeight="1">
      <c r="A34" s="238">
        <v>6</v>
      </c>
      <c r="B34" s="429" t="s">
        <v>1497</v>
      </c>
      <c r="C34" s="430"/>
      <c r="D34" s="430"/>
      <c r="E34" s="430"/>
      <c r="F34" s="430"/>
      <c r="G34" s="430"/>
      <c r="H34" s="430"/>
      <c r="I34" s="431"/>
      <c r="J34" s="432">
        <f>SUMIF(Sheet1!C:C,'D300'!A34,Sheet1!D:D)</f>
        <v>14711.6001</v>
      </c>
      <c r="K34" s="433"/>
      <c r="L34" s="433"/>
      <c r="M34" s="433"/>
      <c r="N34" s="434"/>
      <c r="O34" s="243">
        <f>SUMIF(Sheet1!C:C,'D300'!A34,Sheet1!E:E)</f>
        <v>2795.2</v>
      </c>
    </row>
    <row r="35" spans="1:15" ht="40.200000000000003" customHeight="1">
      <c r="A35" s="238">
        <v>7</v>
      </c>
      <c r="B35" s="429" t="s">
        <v>1498</v>
      </c>
      <c r="C35" s="430"/>
      <c r="D35" s="430"/>
      <c r="E35" s="430"/>
      <c r="F35" s="430"/>
      <c r="G35" s="430"/>
      <c r="H35" s="430"/>
      <c r="I35" s="431"/>
      <c r="J35" s="432">
        <f>SUMIF(Sheet1!C:C,'D300'!A35,Sheet1!D:D)</f>
        <v>114705.07689999999</v>
      </c>
      <c r="K35" s="433"/>
      <c r="L35" s="433"/>
      <c r="M35" s="433"/>
      <c r="N35" s="434"/>
      <c r="O35" s="243">
        <f>SUMIF(Sheet1!C:C,'D300'!A35,Sheet1!E:E)</f>
        <v>21793.95</v>
      </c>
    </row>
    <row r="36" spans="1:15" ht="28.2" customHeight="1">
      <c r="A36" s="237">
        <v>7.1</v>
      </c>
      <c r="B36" s="429" t="s">
        <v>1499</v>
      </c>
      <c r="C36" s="430"/>
      <c r="D36" s="430"/>
      <c r="E36" s="430"/>
      <c r="F36" s="430"/>
      <c r="G36" s="430"/>
      <c r="H36" s="430"/>
      <c r="I36" s="431"/>
      <c r="J36" s="432">
        <f>SUMIF(Sheet1!C:C,'D300'!A36,Sheet1!D:D)</f>
        <v>112656.64049999998</v>
      </c>
      <c r="K36" s="433"/>
      <c r="L36" s="433"/>
      <c r="M36" s="433"/>
      <c r="N36" s="434"/>
      <c r="O36" s="243">
        <f>SUMIF(Sheet1!C:C,'D300'!A36,Sheet1!E:E)</f>
        <v>21404.75</v>
      </c>
    </row>
    <row r="37" spans="1:15" ht="40.200000000000003" customHeight="1">
      <c r="A37" s="238">
        <v>8</v>
      </c>
      <c r="B37" s="429" t="s">
        <v>1500</v>
      </c>
      <c r="C37" s="430"/>
      <c r="D37" s="430"/>
      <c r="E37" s="430"/>
      <c r="F37" s="430"/>
      <c r="G37" s="430"/>
      <c r="H37" s="430"/>
      <c r="I37" s="431"/>
      <c r="J37" s="432">
        <f>SUMIF(Sheet1!C:C,'D300'!A37,Sheet1!D:D)</f>
        <v>14346.0543</v>
      </c>
      <c r="K37" s="433"/>
      <c r="L37" s="433"/>
      <c r="M37" s="433"/>
      <c r="N37" s="434"/>
      <c r="O37" s="243">
        <f>SUMIF(Sheet1!C:C,'D300'!A37,Sheet1!E:E)</f>
        <v>2725.75</v>
      </c>
    </row>
    <row r="38" spans="1:15" ht="34.200000000000003" customHeight="1">
      <c r="A38" s="435" t="s">
        <v>1501</v>
      </c>
      <c r="B38" s="436"/>
      <c r="C38" s="436"/>
      <c r="D38" s="436"/>
      <c r="E38" s="436"/>
      <c r="F38" s="436"/>
      <c r="G38" s="436"/>
      <c r="H38" s="436"/>
      <c r="I38" s="436"/>
      <c r="J38" s="436"/>
      <c r="K38" s="436"/>
      <c r="L38" s="436"/>
      <c r="M38" s="436"/>
      <c r="N38" s="436"/>
      <c r="O38" s="437"/>
    </row>
    <row r="39" spans="1:15" ht="28.2" customHeight="1">
      <c r="A39" s="237">
        <v>9</v>
      </c>
      <c r="B39" s="429" t="s">
        <v>1502</v>
      </c>
      <c r="C39" s="430"/>
      <c r="D39" s="430"/>
      <c r="E39" s="430"/>
      <c r="F39" s="430"/>
      <c r="G39" s="430"/>
      <c r="H39" s="430"/>
      <c r="I39" s="431"/>
      <c r="J39" s="441">
        <f>SUMIF(Sheet1!C:C,'D300'!A39,Sheet1!D:D)</f>
        <v>33771.094200000007</v>
      </c>
      <c r="K39" s="442"/>
      <c r="L39" s="442"/>
      <c r="M39" s="442"/>
      <c r="N39" s="443"/>
      <c r="O39" s="245">
        <f>SUMIF(Sheet1!C:C,'D300'!A39,Sheet1!E:E)</f>
        <v>6416.51</v>
      </c>
    </row>
    <row r="40" spans="1:15" ht="28.95" customHeight="1">
      <c r="A40" s="237">
        <v>10</v>
      </c>
      <c r="B40" s="429" t="s">
        <v>1503</v>
      </c>
      <c r="C40" s="430"/>
      <c r="D40" s="430"/>
      <c r="E40" s="430"/>
      <c r="F40" s="430"/>
      <c r="G40" s="430"/>
      <c r="H40" s="430"/>
      <c r="I40" s="431"/>
      <c r="J40" s="441">
        <f>SUMIF(Sheet1!C:C,'D300'!A40,Sheet1!D:D)</f>
        <v>0</v>
      </c>
      <c r="K40" s="442"/>
      <c r="L40" s="442"/>
      <c r="M40" s="442"/>
      <c r="N40" s="443"/>
      <c r="O40" s="245">
        <f>SUMIF(Sheet1!C:C,'D300'!A40,Sheet1!E:E)</f>
        <v>0</v>
      </c>
    </row>
    <row r="41" spans="1:15" ht="28.2" customHeight="1">
      <c r="A41" s="237">
        <v>11</v>
      </c>
      <c r="B41" s="429" t="s">
        <v>1504</v>
      </c>
      <c r="C41" s="430"/>
      <c r="D41" s="430"/>
      <c r="E41" s="430"/>
      <c r="F41" s="430"/>
      <c r="G41" s="430"/>
      <c r="H41" s="430"/>
      <c r="I41" s="431"/>
      <c r="J41" s="441">
        <f>SUMIF(Sheet1!C:C,'D300'!A41,Sheet1!D:D)</f>
        <v>0</v>
      </c>
      <c r="K41" s="442"/>
      <c r="L41" s="442"/>
      <c r="M41" s="442"/>
      <c r="N41" s="443"/>
      <c r="O41" s="245">
        <f>SUMIF(Sheet1!C:C,'D300'!A41,Sheet1!E:E)</f>
        <v>0</v>
      </c>
    </row>
    <row r="42" spans="1:15" ht="40.200000000000003" customHeight="1">
      <c r="A42" s="238">
        <v>12</v>
      </c>
      <c r="B42" s="429" t="s">
        <v>1505</v>
      </c>
      <c r="C42" s="430"/>
      <c r="D42" s="430"/>
      <c r="E42" s="430"/>
      <c r="F42" s="430"/>
      <c r="G42" s="430"/>
      <c r="H42" s="430"/>
      <c r="I42" s="431"/>
      <c r="J42" s="441">
        <f>SUMIF(Sheet1!C:C,'D300'!A42,Sheet1!D:D)</f>
        <v>0</v>
      </c>
      <c r="K42" s="442"/>
      <c r="L42" s="442"/>
      <c r="M42" s="442"/>
      <c r="N42" s="443"/>
      <c r="O42" s="245">
        <f>SUMIF(Sheet1!C:C,'D300'!A42,Sheet1!E:E)</f>
        <v>0</v>
      </c>
    </row>
    <row r="43" spans="1:15" ht="39" customHeight="1">
      <c r="A43" s="238">
        <v>12.1</v>
      </c>
      <c r="B43" s="444" t="s">
        <v>1506</v>
      </c>
      <c r="C43" s="445"/>
      <c r="D43" s="445"/>
      <c r="E43" s="445"/>
      <c r="F43" s="445"/>
      <c r="G43" s="445"/>
      <c r="H43" s="445"/>
      <c r="I43" s="446"/>
      <c r="J43" s="441">
        <f>SUMIF(Sheet1!C:C,'D300'!A43,Sheet1!D:D)</f>
        <v>0</v>
      </c>
      <c r="K43" s="442"/>
      <c r="L43" s="442"/>
      <c r="M43" s="442"/>
      <c r="N43" s="443"/>
      <c r="O43" s="245">
        <f>SUMIF(Sheet1!C:C,'D300'!A43,Sheet1!E:E)</f>
        <v>0</v>
      </c>
    </row>
    <row r="44" spans="1:15" ht="40.200000000000003" customHeight="1">
      <c r="A44" s="238">
        <v>12.2</v>
      </c>
      <c r="B44" s="444" t="s">
        <v>1507</v>
      </c>
      <c r="C44" s="445"/>
      <c r="D44" s="445"/>
      <c r="E44" s="445"/>
      <c r="F44" s="445"/>
      <c r="G44" s="445"/>
      <c r="H44" s="445"/>
      <c r="I44" s="446"/>
      <c r="J44" s="441">
        <f>SUMIF(Sheet1!C:C,'D300'!A44,Sheet1!D:D)</f>
        <v>0</v>
      </c>
      <c r="K44" s="442"/>
      <c r="L44" s="442"/>
      <c r="M44" s="442"/>
      <c r="N44" s="443"/>
      <c r="O44" s="245">
        <f>SUMIF(Sheet1!C:C,'D300'!A44,Sheet1!E:E)</f>
        <v>0</v>
      </c>
    </row>
    <row r="45" spans="1:15" ht="40.200000000000003" customHeight="1">
      <c r="A45" s="238">
        <v>12.3</v>
      </c>
      <c r="B45" s="444" t="s">
        <v>1508</v>
      </c>
      <c r="C45" s="445"/>
      <c r="D45" s="445"/>
      <c r="E45" s="445"/>
      <c r="F45" s="445"/>
      <c r="G45" s="445"/>
      <c r="H45" s="445"/>
      <c r="I45" s="446"/>
      <c r="J45" s="441">
        <f>SUMIF(Sheet1!C:C,'D300'!A45,Sheet1!D:D)</f>
        <v>0</v>
      </c>
      <c r="K45" s="442"/>
      <c r="L45" s="442"/>
      <c r="M45" s="442"/>
      <c r="N45" s="443"/>
      <c r="O45" s="245">
        <f>SUMIF(Sheet1!C:C,'D300'!A45,Sheet1!E:E)</f>
        <v>0</v>
      </c>
    </row>
    <row r="46" spans="1:15" ht="40.200000000000003" customHeight="1">
      <c r="A46" s="238">
        <v>13</v>
      </c>
      <c r="B46" s="429" t="s">
        <v>1509</v>
      </c>
      <c r="C46" s="430"/>
      <c r="D46" s="430"/>
      <c r="E46" s="430"/>
      <c r="F46" s="430"/>
      <c r="G46" s="430"/>
      <c r="H46" s="430"/>
      <c r="I46" s="431"/>
      <c r="J46" s="441">
        <f>SUMIF(Sheet1!C:C,'D300'!A46,Sheet1!D:D)</f>
        <v>19895.96</v>
      </c>
      <c r="K46" s="442"/>
      <c r="L46" s="442"/>
      <c r="M46" s="442"/>
      <c r="N46" s="443"/>
      <c r="O46" s="246"/>
    </row>
    <row r="47" spans="1:15" ht="40.200000000000003" customHeight="1">
      <c r="A47" s="238">
        <v>14</v>
      </c>
      <c r="B47" s="429" t="s">
        <v>1510</v>
      </c>
      <c r="C47" s="430"/>
      <c r="D47" s="430"/>
      <c r="E47" s="430"/>
      <c r="F47" s="430"/>
      <c r="G47" s="430"/>
      <c r="H47" s="430"/>
      <c r="I47" s="431"/>
      <c r="J47" s="441">
        <f>SUMIF(Sheet1!C:C,'D300'!A47,Sheet1!D:D)</f>
        <v>1989275.9824999997</v>
      </c>
      <c r="K47" s="442"/>
      <c r="L47" s="442"/>
      <c r="M47" s="442"/>
      <c r="N47" s="443"/>
      <c r="O47" s="246"/>
    </row>
    <row r="48" spans="1:15" ht="39" customHeight="1">
      <c r="A48" s="238">
        <v>15</v>
      </c>
      <c r="B48" s="429" t="s">
        <v>1511</v>
      </c>
      <c r="C48" s="430"/>
      <c r="D48" s="430"/>
      <c r="E48" s="430"/>
      <c r="F48" s="430"/>
      <c r="G48" s="430"/>
      <c r="H48" s="430"/>
      <c r="I48" s="431"/>
      <c r="J48" s="441">
        <f>SUMIF(Sheet1!C:C,'D300'!A48,Sheet1!D:D)</f>
        <v>0</v>
      </c>
      <c r="K48" s="442"/>
      <c r="L48" s="442"/>
      <c r="M48" s="442"/>
      <c r="N48" s="443"/>
      <c r="O48" s="246"/>
    </row>
    <row r="49" spans="1:18" ht="40.200000000000003" customHeight="1">
      <c r="A49" s="238">
        <v>16</v>
      </c>
      <c r="B49" s="444" t="s">
        <v>1512</v>
      </c>
      <c r="C49" s="445"/>
      <c r="D49" s="445"/>
      <c r="E49" s="445"/>
      <c r="F49" s="445"/>
      <c r="G49" s="445"/>
      <c r="H49" s="445"/>
      <c r="I49" s="446"/>
      <c r="J49" s="441">
        <f>SUMIF(Sheet1!C:C,'D300'!A49,Sheet1!D:D)</f>
        <v>26858.646842105263</v>
      </c>
      <c r="K49" s="442"/>
      <c r="L49" s="442"/>
      <c r="M49" s="442"/>
      <c r="N49" s="443"/>
      <c r="O49" s="245">
        <f>SUMIF(Sheet1!C:C,'D300'!A49,Sheet1!E:E)</f>
        <v>5103.1428999999998</v>
      </c>
    </row>
    <row r="50" spans="1:18" ht="85.2" customHeight="1">
      <c r="A50" s="238">
        <v>17</v>
      </c>
      <c r="B50" s="447" t="s">
        <v>1513</v>
      </c>
      <c r="C50" s="410"/>
      <c r="D50" s="410"/>
      <c r="E50" s="410"/>
      <c r="F50" s="410"/>
      <c r="G50" s="410"/>
      <c r="H50" s="410"/>
      <c r="I50" s="405"/>
      <c r="J50" s="448">
        <f>SUMIF(Sheet1!C:C,'D300'!A50,Sheet1!D:D)</f>
        <v>0</v>
      </c>
      <c r="K50" s="449"/>
      <c r="L50" s="449"/>
      <c r="M50" s="449"/>
      <c r="N50" s="450"/>
      <c r="O50" s="247">
        <f>SUMIF(Sheet1!C:C,'D300'!A50,Sheet1!E:E)</f>
        <v>0</v>
      </c>
    </row>
    <row r="51" spans="1:18" ht="70.95" customHeight="1">
      <c r="A51" s="238">
        <v>18</v>
      </c>
      <c r="B51" s="447" t="s">
        <v>1514</v>
      </c>
      <c r="C51" s="410"/>
      <c r="D51" s="410"/>
      <c r="E51" s="410"/>
      <c r="F51" s="410"/>
      <c r="G51" s="410"/>
      <c r="H51" s="410"/>
      <c r="I51" s="405"/>
      <c r="J51" s="448">
        <f>SUMIF(Sheet1!C:C,'D300'!A51,Sheet1!D:D)</f>
        <v>0</v>
      </c>
      <c r="K51" s="449"/>
      <c r="L51" s="449"/>
      <c r="M51" s="449"/>
      <c r="N51" s="450"/>
      <c r="O51" s="247">
        <f>SUMIF(Sheet1!C:C,'D300'!A51,Sheet1!E:E)</f>
        <v>0</v>
      </c>
    </row>
    <row r="52" spans="1:18" ht="45" customHeight="1">
      <c r="A52" s="237">
        <v>19</v>
      </c>
      <c r="B52" s="429" t="s">
        <v>1515</v>
      </c>
      <c r="C52" s="430"/>
      <c r="D52" s="430"/>
      <c r="E52" s="430"/>
      <c r="F52" s="430"/>
      <c r="G52" s="430"/>
      <c r="H52" s="430"/>
      <c r="I52" s="431"/>
      <c r="J52" s="457">
        <f>J27+J28+J29+J31+J32+J34+J35+J37+J39+J40+J41+J42+J46+J47+J48+J49+J50+J51</f>
        <v>8361297.696342106</v>
      </c>
      <c r="K52" s="458"/>
      <c r="L52" s="458"/>
      <c r="M52" s="458"/>
      <c r="N52" s="459"/>
      <c r="O52" s="249">
        <f>O32+O34+O35+O37+O39+O40+O41+O42+O49+O50+O51</f>
        <v>416856.92290000012</v>
      </c>
      <c r="R52" s="274"/>
    </row>
    <row r="53" spans="1:18" ht="40.200000000000003" customHeight="1">
      <c r="A53" s="460" t="s">
        <v>1516</v>
      </c>
      <c r="B53" s="461"/>
      <c r="C53" s="461"/>
      <c r="D53" s="461"/>
      <c r="E53" s="461"/>
      <c r="F53" s="461"/>
      <c r="G53" s="461"/>
      <c r="H53" s="461"/>
      <c r="I53" s="461"/>
      <c r="J53" s="461"/>
      <c r="K53" s="461"/>
      <c r="L53" s="461"/>
      <c r="M53" s="461"/>
      <c r="N53" s="461"/>
      <c r="O53" s="462"/>
    </row>
    <row r="54" spans="1:18" ht="28.2" customHeight="1">
      <c r="A54" s="236" t="s">
        <v>1485</v>
      </c>
      <c r="B54" s="425" t="s">
        <v>1486</v>
      </c>
      <c r="C54" s="426"/>
      <c r="D54" s="426"/>
      <c r="E54" s="426"/>
      <c r="F54" s="426"/>
      <c r="G54" s="426"/>
      <c r="H54" s="426"/>
      <c r="I54" s="427"/>
      <c r="J54" s="425" t="s">
        <v>1487</v>
      </c>
      <c r="K54" s="426"/>
      <c r="L54" s="426"/>
      <c r="M54" s="426"/>
      <c r="N54" s="427"/>
      <c r="O54" s="232" t="s">
        <v>1488</v>
      </c>
    </row>
    <row r="55" spans="1:18" ht="45" customHeight="1">
      <c r="A55" s="435" t="s">
        <v>1517</v>
      </c>
      <c r="B55" s="436"/>
      <c r="C55" s="436"/>
      <c r="D55" s="436"/>
      <c r="E55" s="436"/>
      <c r="F55" s="436"/>
      <c r="G55" s="436"/>
      <c r="H55" s="436"/>
      <c r="I55" s="436"/>
      <c r="J55" s="436"/>
      <c r="K55" s="436"/>
      <c r="L55" s="436"/>
      <c r="M55" s="436"/>
      <c r="N55" s="436"/>
      <c r="O55" s="437"/>
    </row>
    <row r="56" spans="1:18" ht="39" customHeight="1">
      <c r="A56" s="238">
        <v>20</v>
      </c>
      <c r="B56" s="429" t="s">
        <v>1518</v>
      </c>
      <c r="C56" s="430"/>
      <c r="D56" s="430"/>
      <c r="E56" s="430"/>
      <c r="F56" s="430"/>
      <c r="G56" s="430"/>
      <c r="H56" s="430"/>
      <c r="I56" s="431"/>
      <c r="J56" s="451">
        <f t="shared" ref="J56:J61" si="0">J32</f>
        <v>1989591.3906000005</v>
      </c>
      <c r="K56" s="452"/>
      <c r="L56" s="452"/>
      <c r="M56" s="452"/>
      <c r="N56" s="453"/>
      <c r="O56" s="246">
        <f t="shared" ref="O56:O61" si="1">O32</f>
        <v>378022.37000000011</v>
      </c>
    </row>
    <row r="57" spans="1:18" ht="57" customHeight="1">
      <c r="A57" s="237">
        <v>20.100000000000001</v>
      </c>
      <c r="B57" s="429" t="s">
        <v>1519</v>
      </c>
      <c r="C57" s="430"/>
      <c r="D57" s="430"/>
      <c r="E57" s="430"/>
      <c r="F57" s="430"/>
      <c r="G57" s="430"/>
      <c r="H57" s="430"/>
      <c r="I57" s="431"/>
      <c r="J57" s="454">
        <f t="shared" si="0"/>
        <v>1989591.3906000005</v>
      </c>
      <c r="K57" s="455"/>
      <c r="L57" s="455"/>
      <c r="M57" s="455"/>
      <c r="N57" s="456"/>
      <c r="O57" s="248">
        <f t="shared" si="1"/>
        <v>378022.37000000011</v>
      </c>
    </row>
    <row r="58" spans="1:18" ht="40.200000000000003" customHeight="1">
      <c r="A58" s="238">
        <v>21</v>
      </c>
      <c r="B58" s="429" t="s">
        <v>1497</v>
      </c>
      <c r="C58" s="430"/>
      <c r="D58" s="430"/>
      <c r="E58" s="430"/>
      <c r="F58" s="430"/>
      <c r="G58" s="430"/>
      <c r="H58" s="430"/>
      <c r="I58" s="431"/>
      <c r="J58" s="451">
        <f t="shared" si="0"/>
        <v>14711.6001</v>
      </c>
      <c r="K58" s="452"/>
      <c r="L58" s="452"/>
      <c r="M58" s="452"/>
      <c r="N58" s="453"/>
      <c r="O58" s="246">
        <f t="shared" si="1"/>
        <v>2795.2</v>
      </c>
    </row>
    <row r="59" spans="1:18" ht="39" customHeight="1">
      <c r="A59" s="238">
        <v>22</v>
      </c>
      <c r="B59" s="429" t="s">
        <v>1520</v>
      </c>
      <c r="C59" s="430"/>
      <c r="D59" s="430"/>
      <c r="E59" s="430"/>
      <c r="F59" s="430"/>
      <c r="G59" s="430"/>
      <c r="H59" s="430"/>
      <c r="I59" s="431"/>
      <c r="J59" s="451">
        <f t="shared" si="0"/>
        <v>114705.07689999999</v>
      </c>
      <c r="K59" s="452"/>
      <c r="L59" s="452"/>
      <c r="M59" s="452"/>
      <c r="N59" s="453"/>
      <c r="O59" s="246">
        <f t="shared" si="1"/>
        <v>21793.95</v>
      </c>
    </row>
    <row r="60" spans="1:18" ht="40.200000000000003" customHeight="1">
      <c r="A60" s="238">
        <v>22.1</v>
      </c>
      <c r="B60" s="429" t="s">
        <v>1521</v>
      </c>
      <c r="C60" s="430"/>
      <c r="D60" s="430"/>
      <c r="E60" s="430"/>
      <c r="F60" s="430"/>
      <c r="G60" s="430"/>
      <c r="H60" s="430"/>
      <c r="I60" s="431"/>
      <c r="J60" s="451">
        <f t="shared" si="0"/>
        <v>112656.64049999998</v>
      </c>
      <c r="K60" s="452"/>
      <c r="L60" s="452"/>
      <c r="M60" s="452"/>
      <c r="N60" s="453"/>
      <c r="O60" s="246">
        <f t="shared" si="1"/>
        <v>21404.75</v>
      </c>
    </row>
    <row r="61" spans="1:18" ht="39.75" customHeight="1">
      <c r="A61" s="238">
        <v>23</v>
      </c>
      <c r="B61" s="429" t="s">
        <v>1522</v>
      </c>
      <c r="C61" s="430"/>
      <c r="D61" s="430"/>
      <c r="E61" s="430"/>
      <c r="F61" s="430"/>
      <c r="G61" s="430"/>
      <c r="H61" s="430"/>
      <c r="I61" s="431"/>
      <c r="J61" s="451">
        <f t="shared" si="0"/>
        <v>14346.0543</v>
      </c>
      <c r="K61" s="452"/>
      <c r="L61" s="452"/>
      <c r="M61" s="452"/>
      <c r="N61" s="453"/>
      <c r="O61" s="246">
        <f t="shared" si="1"/>
        <v>2725.75</v>
      </c>
    </row>
    <row r="62" spans="1:18" ht="45" customHeight="1">
      <c r="A62" s="435" t="s">
        <v>1523</v>
      </c>
      <c r="B62" s="436"/>
      <c r="C62" s="436"/>
      <c r="D62" s="436"/>
      <c r="E62" s="436"/>
      <c r="F62" s="436"/>
      <c r="G62" s="436"/>
      <c r="H62" s="436"/>
      <c r="I62" s="436"/>
      <c r="J62" s="436"/>
      <c r="K62" s="436"/>
      <c r="L62" s="436"/>
      <c r="M62" s="436"/>
      <c r="N62" s="436"/>
      <c r="O62" s="436"/>
    </row>
    <row r="63" spans="1:18" ht="28.2" customHeight="1">
      <c r="A63" s="237">
        <v>24</v>
      </c>
      <c r="B63" s="429" t="s">
        <v>1524</v>
      </c>
      <c r="C63" s="430"/>
      <c r="D63" s="430"/>
      <c r="E63" s="430"/>
      <c r="F63" s="430"/>
      <c r="G63" s="430"/>
      <c r="H63" s="430"/>
      <c r="I63" s="431"/>
      <c r="J63" s="441">
        <f>SUMIF(Sheet1!C:C,'D300'!A63,Sheet1!D:D)</f>
        <v>686508.03625789483</v>
      </c>
      <c r="K63" s="442"/>
      <c r="L63" s="442"/>
      <c r="M63" s="442"/>
      <c r="N63" s="443"/>
      <c r="O63" s="245">
        <f>SUMIF(Sheet1!C:C,'D300'!A63,Sheet1!E:E)</f>
        <v>129703.23260000005</v>
      </c>
      <c r="R63" s="274"/>
    </row>
    <row r="64" spans="1:18" ht="28.95" customHeight="1">
      <c r="A64" s="237">
        <v>25</v>
      </c>
      <c r="B64" s="429" t="s">
        <v>1525</v>
      </c>
      <c r="C64" s="430"/>
      <c r="D64" s="430"/>
      <c r="E64" s="430"/>
      <c r="F64" s="430"/>
      <c r="G64" s="430"/>
      <c r="H64" s="430"/>
      <c r="I64" s="431"/>
      <c r="J64" s="441">
        <f>SUMIF(Sheet1!C:C,'D300'!A64,Sheet1!D:D)</f>
        <v>13919.7129</v>
      </c>
      <c r="K64" s="442"/>
      <c r="L64" s="442"/>
      <c r="M64" s="442"/>
      <c r="N64" s="443"/>
      <c r="O64" s="245">
        <f>SUMIF(Sheet1!C:C,'D300'!A64,Sheet1!E:E)</f>
        <v>1159.0700000000002</v>
      </c>
      <c r="R64" s="274"/>
    </row>
    <row r="65" spans="1:18" ht="28.2" customHeight="1">
      <c r="A65" s="237">
        <v>26</v>
      </c>
      <c r="B65" s="429" t="s">
        <v>1526</v>
      </c>
      <c r="C65" s="430"/>
      <c r="D65" s="430"/>
      <c r="E65" s="430"/>
      <c r="F65" s="430"/>
      <c r="G65" s="430"/>
      <c r="H65" s="430"/>
      <c r="I65" s="431"/>
      <c r="J65" s="441">
        <f>SUMIF(Sheet1!C:C,'D300'!A65,Sheet1!D:D)</f>
        <v>0</v>
      </c>
      <c r="K65" s="442"/>
      <c r="L65" s="442"/>
      <c r="M65" s="442"/>
      <c r="N65" s="443"/>
      <c r="O65" s="245">
        <f>SUMIF(Sheet1!C:C,'D300'!A65,Sheet1!E:E)</f>
        <v>0</v>
      </c>
    </row>
    <row r="66" spans="1:18" ht="40.200000000000003" customHeight="1">
      <c r="A66" s="238">
        <v>27</v>
      </c>
      <c r="B66" s="429" t="s">
        <v>1527</v>
      </c>
      <c r="C66" s="430"/>
      <c r="D66" s="430"/>
      <c r="E66" s="430"/>
      <c r="F66" s="430"/>
      <c r="G66" s="430"/>
      <c r="H66" s="430"/>
      <c r="I66" s="431"/>
      <c r="J66" s="463">
        <f>J42</f>
        <v>0</v>
      </c>
      <c r="K66" s="464"/>
      <c r="L66" s="464"/>
      <c r="M66" s="464"/>
      <c r="N66" s="465"/>
      <c r="O66" s="253">
        <f>O42</f>
        <v>0</v>
      </c>
    </row>
    <row r="67" spans="1:18" ht="39" customHeight="1">
      <c r="A67" s="238">
        <v>27.1</v>
      </c>
      <c r="B67" s="444" t="s">
        <v>1528</v>
      </c>
      <c r="C67" s="445"/>
      <c r="D67" s="445"/>
      <c r="E67" s="445"/>
      <c r="F67" s="445"/>
      <c r="G67" s="445"/>
      <c r="H67" s="445"/>
      <c r="I67" s="446"/>
      <c r="J67" s="463">
        <f>J43</f>
        <v>0</v>
      </c>
      <c r="K67" s="464"/>
      <c r="L67" s="464"/>
      <c r="M67" s="464"/>
      <c r="N67" s="465"/>
      <c r="O67" s="253">
        <f>O43</f>
        <v>0</v>
      </c>
    </row>
    <row r="68" spans="1:18" ht="40.200000000000003" customHeight="1">
      <c r="A68" s="238">
        <v>27.2</v>
      </c>
      <c r="B68" s="444" t="s">
        <v>1529</v>
      </c>
      <c r="C68" s="445"/>
      <c r="D68" s="445"/>
      <c r="E68" s="445"/>
      <c r="F68" s="445"/>
      <c r="G68" s="445"/>
      <c r="H68" s="445"/>
      <c r="I68" s="446"/>
      <c r="J68" s="463">
        <f>J44</f>
        <v>0</v>
      </c>
      <c r="K68" s="464"/>
      <c r="L68" s="464"/>
      <c r="M68" s="464"/>
      <c r="N68" s="465"/>
      <c r="O68" s="253">
        <f>O44</f>
        <v>0</v>
      </c>
    </row>
    <row r="69" spans="1:18" ht="40.200000000000003" customHeight="1">
      <c r="A69" s="238">
        <v>27.3</v>
      </c>
      <c r="B69" s="444" t="s">
        <v>1530</v>
      </c>
      <c r="C69" s="445"/>
      <c r="D69" s="445"/>
      <c r="E69" s="445"/>
      <c r="F69" s="445"/>
      <c r="G69" s="445"/>
      <c r="H69" s="445"/>
      <c r="I69" s="446"/>
      <c r="J69" s="463">
        <f>J45</f>
        <v>0</v>
      </c>
      <c r="K69" s="464"/>
      <c r="L69" s="464"/>
      <c r="M69" s="464"/>
      <c r="N69" s="465"/>
      <c r="O69" s="253">
        <f>O45</f>
        <v>0</v>
      </c>
    </row>
    <row r="70" spans="1:18" ht="39" customHeight="1">
      <c r="A70" s="238">
        <v>28</v>
      </c>
      <c r="B70" s="429" t="s">
        <v>1531</v>
      </c>
      <c r="C70" s="430"/>
      <c r="D70" s="430"/>
      <c r="E70" s="430"/>
      <c r="F70" s="430"/>
      <c r="G70" s="430"/>
      <c r="H70" s="430"/>
      <c r="I70" s="431"/>
      <c r="J70" s="466"/>
      <c r="K70" s="417"/>
      <c r="L70" s="417"/>
      <c r="M70" s="417"/>
      <c r="N70" s="428"/>
      <c r="O70" s="245">
        <f>SUMIF(Sheet1!C:C,'D300'!A70,Sheet1!E:E)</f>
        <v>0</v>
      </c>
    </row>
    <row r="71" spans="1:18" ht="40.200000000000003" customHeight="1">
      <c r="A71" s="238">
        <v>29</v>
      </c>
      <c r="B71" s="444" t="s">
        <v>1532</v>
      </c>
      <c r="C71" s="445"/>
      <c r="D71" s="445"/>
      <c r="E71" s="445"/>
      <c r="F71" s="445"/>
      <c r="G71" s="445"/>
      <c r="H71" s="445"/>
      <c r="I71" s="446"/>
      <c r="J71" s="466"/>
      <c r="K71" s="417"/>
      <c r="L71" s="417"/>
      <c r="M71" s="417"/>
      <c r="N71" s="428"/>
      <c r="O71" s="245">
        <f>SUMIF(Sheet1!C:C,'D300'!A71,Sheet1!E:E)</f>
        <v>0</v>
      </c>
    </row>
    <row r="72" spans="1:18" ht="40.200000000000003" customHeight="1">
      <c r="A72" s="238">
        <v>30</v>
      </c>
      <c r="B72" s="429" t="s">
        <v>1533</v>
      </c>
      <c r="C72" s="430"/>
      <c r="D72" s="430"/>
      <c r="E72" s="430"/>
      <c r="F72" s="430"/>
      <c r="G72" s="430"/>
      <c r="H72" s="430"/>
      <c r="I72" s="431"/>
      <c r="J72" s="441">
        <f>SUMIF(Sheet1!C:C,'D300'!A72,Sheet1!D:D)</f>
        <v>445024.58879999985</v>
      </c>
      <c r="K72" s="442"/>
      <c r="L72" s="442"/>
      <c r="M72" s="442"/>
      <c r="N72" s="443"/>
      <c r="O72" s="233"/>
    </row>
    <row r="73" spans="1:18" ht="39" customHeight="1">
      <c r="A73" s="238">
        <v>30.1</v>
      </c>
      <c r="B73" s="444" t="s">
        <v>1534</v>
      </c>
      <c r="C73" s="445"/>
      <c r="D73" s="445"/>
      <c r="E73" s="445"/>
      <c r="F73" s="445"/>
      <c r="G73" s="445"/>
      <c r="H73" s="445"/>
      <c r="I73" s="446"/>
      <c r="J73" s="441">
        <f>SUMIF(Sheet1!C:C,'D300'!A73,Sheet1!D:D)</f>
        <v>0</v>
      </c>
      <c r="K73" s="442"/>
      <c r="L73" s="442"/>
      <c r="M73" s="442"/>
      <c r="N73" s="443"/>
      <c r="O73" s="233"/>
    </row>
    <row r="74" spans="1:18" ht="40.200000000000003" customHeight="1">
      <c r="A74" s="238">
        <v>31</v>
      </c>
      <c r="B74" s="429" t="s">
        <v>1535</v>
      </c>
      <c r="C74" s="430"/>
      <c r="D74" s="430"/>
      <c r="E74" s="430"/>
      <c r="F74" s="430"/>
      <c r="G74" s="430"/>
      <c r="H74" s="430"/>
      <c r="I74" s="431"/>
      <c r="J74" s="467">
        <f>J56+J58+J59+J61+J63+J64+J65+J66</f>
        <v>2833781.8710578955</v>
      </c>
      <c r="K74" s="468"/>
      <c r="L74" s="468"/>
      <c r="M74" s="468"/>
      <c r="N74" s="469"/>
      <c r="O74" s="250">
        <f>O56+O58+O59+O61+O63+O64+O65+O66+O70+O71</f>
        <v>536199.57260000019</v>
      </c>
      <c r="R74" s="274"/>
    </row>
    <row r="75" spans="1:18" ht="51" customHeight="1">
      <c r="A75" s="237">
        <v>32</v>
      </c>
      <c r="B75" s="429" t="s">
        <v>1536</v>
      </c>
      <c r="C75" s="430"/>
      <c r="D75" s="430"/>
      <c r="E75" s="430"/>
      <c r="F75" s="430"/>
      <c r="G75" s="430"/>
      <c r="H75" s="430"/>
      <c r="I75" s="431"/>
      <c r="J75" s="447"/>
      <c r="K75" s="410"/>
      <c r="L75" s="410"/>
      <c r="M75" s="410"/>
      <c r="N75" s="405"/>
      <c r="O75" s="247">
        <f>SUMIF(Sheet1!C:C,'D300'!A75,Sheet1!E:E)+O74</f>
        <v>534138.85260000022</v>
      </c>
      <c r="R75" s="274"/>
    </row>
    <row r="76" spans="1:18" ht="40.200000000000003" customHeight="1">
      <c r="A76" s="238">
        <v>33</v>
      </c>
      <c r="B76" s="429" t="s">
        <v>1537</v>
      </c>
      <c r="C76" s="430"/>
      <c r="D76" s="430"/>
      <c r="E76" s="430"/>
      <c r="F76" s="430"/>
      <c r="G76" s="430"/>
      <c r="H76" s="430"/>
      <c r="I76" s="431"/>
      <c r="J76" s="466"/>
      <c r="K76" s="417"/>
      <c r="L76" s="417"/>
      <c r="M76" s="417"/>
      <c r="N76" s="428"/>
      <c r="O76" s="245">
        <f>SUMIF(Sheet1!C:C,'D300'!A76,Sheet1!E:E)</f>
        <v>0</v>
      </c>
      <c r="R76" s="274"/>
    </row>
    <row r="77" spans="1:18" ht="39" customHeight="1">
      <c r="A77" s="238">
        <v>34</v>
      </c>
      <c r="B77" s="444" t="s">
        <v>1538</v>
      </c>
      <c r="C77" s="445"/>
      <c r="D77" s="445"/>
      <c r="E77" s="445"/>
      <c r="F77" s="445"/>
      <c r="G77" s="445"/>
      <c r="H77" s="445"/>
      <c r="I77" s="446"/>
      <c r="J77" s="441">
        <f>SUMIF(Sheet1!C:C,'D300'!A77,Sheet1!D:D)</f>
        <v>0</v>
      </c>
      <c r="K77" s="442"/>
      <c r="L77" s="442"/>
      <c r="M77" s="442"/>
      <c r="N77" s="443"/>
      <c r="O77" s="245">
        <f>SUMIF(Sheet1!C:C,'D300'!A77,Sheet1!E:E)</f>
        <v>0</v>
      </c>
    </row>
    <row r="78" spans="1:18" ht="40.200000000000003" customHeight="1">
      <c r="A78" s="238">
        <v>35</v>
      </c>
      <c r="B78" s="444" t="s">
        <v>1539</v>
      </c>
      <c r="C78" s="445"/>
      <c r="D78" s="445"/>
      <c r="E78" s="445"/>
      <c r="F78" s="445"/>
      <c r="G78" s="445"/>
      <c r="H78" s="445"/>
      <c r="I78" s="446"/>
      <c r="J78" s="466"/>
      <c r="K78" s="417"/>
      <c r="L78" s="417"/>
      <c r="M78" s="417"/>
      <c r="N78" s="428"/>
      <c r="O78" s="245">
        <f>SUMIF(Sheet1!C:C,'D300'!A78,Sheet1!E:E)</f>
        <v>0</v>
      </c>
    </row>
    <row r="79" spans="1:18" ht="57" customHeight="1">
      <c r="A79" s="237">
        <v>36</v>
      </c>
      <c r="B79" s="429" t="s">
        <v>1540</v>
      </c>
      <c r="C79" s="430"/>
      <c r="D79" s="430"/>
      <c r="E79" s="430"/>
      <c r="F79" s="430"/>
      <c r="G79" s="430"/>
      <c r="H79" s="430"/>
      <c r="I79" s="431"/>
      <c r="J79" s="447"/>
      <c r="K79" s="410"/>
      <c r="L79" s="410"/>
      <c r="M79" s="410"/>
      <c r="N79" s="405"/>
      <c r="O79" s="251">
        <f>O75+O76+O77+O78</f>
        <v>534138.85260000022</v>
      </c>
      <c r="R79" s="274"/>
    </row>
    <row r="80" spans="1:18" ht="40.200000000000003" customHeight="1">
      <c r="A80" s="460" t="s">
        <v>1541</v>
      </c>
      <c r="B80" s="461"/>
      <c r="C80" s="461"/>
      <c r="D80" s="461"/>
      <c r="E80" s="461"/>
      <c r="F80" s="461"/>
      <c r="G80" s="461"/>
      <c r="H80" s="461"/>
      <c r="I80" s="461"/>
      <c r="J80" s="461"/>
      <c r="K80" s="461"/>
      <c r="L80" s="461"/>
      <c r="M80" s="461"/>
      <c r="N80" s="461"/>
      <c r="O80" s="462"/>
    </row>
    <row r="81" spans="1:18" ht="27.75" customHeight="1">
      <c r="A81" s="236" t="s">
        <v>1485</v>
      </c>
      <c r="B81" s="425" t="s">
        <v>1486</v>
      </c>
      <c r="C81" s="426"/>
      <c r="D81" s="426"/>
      <c r="E81" s="426"/>
      <c r="F81" s="426"/>
      <c r="G81" s="426"/>
      <c r="H81" s="426"/>
      <c r="I81" s="426"/>
      <c r="J81" s="426"/>
      <c r="K81" s="426"/>
      <c r="L81" s="426"/>
      <c r="M81" s="426"/>
      <c r="N81" s="427"/>
      <c r="O81" s="232" t="s">
        <v>1488</v>
      </c>
    </row>
    <row r="82" spans="1:18" ht="40.200000000000003" customHeight="1">
      <c r="A82" s="238">
        <v>37</v>
      </c>
      <c r="B82" s="444" t="s">
        <v>1542</v>
      </c>
      <c r="C82" s="445"/>
      <c r="D82" s="445"/>
      <c r="E82" s="445"/>
      <c r="F82" s="445"/>
      <c r="G82" s="445"/>
      <c r="H82" s="445"/>
      <c r="I82" s="445"/>
      <c r="J82" s="445"/>
      <c r="K82" s="445"/>
      <c r="L82" s="445"/>
      <c r="M82" s="445"/>
      <c r="N82" s="446"/>
      <c r="O82" s="252">
        <f>O79-O52</f>
        <v>117281.9297000001</v>
      </c>
      <c r="R82" s="274"/>
    </row>
    <row r="83" spans="1:18" ht="40.200000000000003" customHeight="1">
      <c r="A83" s="238">
        <v>38</v>
      </c>
      <c r="B83" s="444" t="s">
        <v>1543</v>
      </c>
      <c r="C83" s="445"/>
      <c r="D83" s="445"/>
      <c r="E83" s="445"/>
      <c r="F83" s="445"/>
      <c r="G83" s="445"/>
      <c r="H83" s="445"/>
      <c r="I83" s="445"/>
      <c r="J83" s="445"/>
      <c r="K83" s="445"/>
      <c r="L83" s="445"/>
      <c r="M83" s="445"/>
      <c r="N83" s="446"/>
      <c r="O83" s="252"/>
    </row>
    <row r="84" spans="1:18" ht="40.200000000000003" customHeight="1">
      <c r="A84" s="238">
        <v>39</v>
      </c>
      <c r="B84" s="429" t="s">
        <v>1544</v>
      </c>
      <c r="C84" s="430"/>
      <c r="D84" s="430"/>
      <c r="E84" s="430"/>
      <c r="F84" s="430"/>
      <c r="G84" s="430"/>
      <c r="H84" s="430"/>
      <c r="I84" s="430"/>
      <c r="J84" s="430"/>
      <c r="K84" s="430"/>
      <c r="L84" s="430"/>
      <c r="M84" s="430"/>
      <c r="N84" s="431"/>
      <c r="O84" s="246"/>
    </row>
    <row r="85" spans="1:18" ht="39" customHeight="1">
      <c r="A85" s="238">
        <v>40</v>
      </c>
      <c r="B85" s="429" t="s">
        <v>1545</v>
      </c>
      <c r="C85" s="430"/>
      <c r="D85" s="430"/>
      <c r="E85" s="430"/>
      <c r="F85" s="430"/>
      <c r="G85" s="430"/>
      <c r="H85" s="430"/>
      <c r="I85" s="430"/>
      <c r="J85" s="430"/>
      <c r="K85" s="430"/>
      <c r="L85" s="430"/>
      <c r="M85" s="430"/>
      <c r="N85" s="431"/>
      <c r="O85" s="246"/>
    </row>
    <row r="86" spans="1:18" ht="40.200000000000003" customHeight="1">
      <c r="A86" s="238">
        <v>41</v>
      </c>
      <c r="B86" s="444" t="s">
        <v>1546</v>
      </c>
      <c r="C86" s="445"/>
      <c r="D86" s="445"/>
      <c r="E86" s="445"/>
      <c r="F86" s="445"/>
      <c r="G86" s="445"/>
      <c r="H86" s="445"/>
      <c r="I86" s="445"/>
      <c r="J86" s="445"/>
      <c r="K86" s="445"/>
      <c r="L86" s="445"/>
      <c r="M86" s="445"/>
      <c r="N86" s="446"/>
      <c r="O86" s="252">
        <v>0</v>
      </c>
    </row>
    <row r="87" spans="1:18" ht="40.200000000000003" customHeight="1">
      <c r="A87" s="238">
        <v>42</v>
      </c>
      <c r="B87" s="429" t="s">
        <v>1547</v>
      </c>
      <c r="C87" s="430"/>
      <c r="D87" s="430"/>
      <c r="E87" s="430"/>
      <c r="F87" s="430"/>
      <c r="G87" s="430"/>
      <c r="H87" s="430"/>
      <c r="I87" s="430"/>
      <c r="J87" s="430"/>
      <c r="K87" s="430"/>
      <c r="L87" s="430"/>
      <c r="M87" s="430"/>
      <c r="N87" s="431"/>
      <c r="O87" s="246"/>
    </row>
    <row r="88" spans="1:18" ht="39" customHeight="1">
      <c r="A88" s="238">
        <v>43</v>
      </c>
      <c r="B88" s="429" t="s">
        <v>1548</v>
      </c>
      <c r="C88" s="430"/>
      <c r="D88" s="430"/>
      <c r="E88" s="430"/>
      <c r="F88" s="430"/>
      <c r="G88" s="430"/>
      <c r="H88" s="430"/>
      <c r="I88" s="430"/>
      <c r="J88" s="430"/>
      <c r="K88" s="430"/>
      <c r="L88" s="430"/>
      <c r="M88" s="430"/>
      <c r="N88" s="431"/>
      <c r="O88" s="246"/>
    </row>
    <row r="89" spans="1:18" ht="40.200000000000003" customHeight="1">
      <c r="A89" s="238">
        <v>44</v>
      </c>
      <c r="B89" s="444" t="s">
        <v>1549</v>
      </c>
      <c r="C89" s="445"/>
      <c r="D89" s="445"/>
      <c r="E89" s="445"/>
      <c r="F89" s="445"/>
      <c r="G89" s="445"/>
      <c r="H89" s="445"/>
      <c r="I89" s="445"/>
      <c r="J89" s="445"/>
      <c r="K89" s="445"/>
      <c r="L89" s="445"/>
      <c r="M89" s="445"/>
      <c r="N89" s="446"/>
      <c r="O89" s="252">
        <v>0</v>
      </c>
    </row>
    <row r="90" spans="1:18" ht="40.200000000000003" customHeight="1">
      <c r="A90" s="238">
        <v>45</v>
      </c>
      <c r="B90" s="444" t="s">
        <v>1550</v>
      </c>
      <c r="C90" s="445"/>
      <c r="D90" s="445"/>
      <c r="E90" s="445"/>
      <c r="F90" s="445"/>
      <c r="G90" s="445"/>
      <c r="H90" s="445"/>
      <c r="I90" s="445"/>
      <c r="J90" s="445"/>
      <c r="K90" s="445"/>
      <c r="L90" s="445"/>
      <c r="M90" s="445"/>
      <c r="N90" s="446"/>
      <c r="O90" s="252">
        <v>0</v>
      </c>
    </row>
    <row r="91" spans="1:18" ht="39" customHeight="1">
      <c r="A91" s="238">
        <v>46</v>
      </c>
      <c r="B91" s="444" t="s">
        <v>1551</v>
      </c>
      <c r="C91" s="445"/>
      <c r="D91" s="445"/>
      <c r="E91" s="445"/>
      <c r="F91" s="445"/>
      <c r="G91" s="445"/>
      <c r="H91" s="445"/>
      <c r="I91" s="445"/>
      <c r="J91" s="445"/>
      <c r="K91" s="445"/>
      <c r="L91" s="445"/>
      <c r="M91" s="445"/>
      <c r="N91" s="446"/>
      <c r="O91" s="252">
        <v>0</v>
      </c>
    </row>
    <row r="92" spans="1:18" ht="108" customHeight="1">
      <c r="A92" s="476" t="s">
        <v>1552</v>
      </c>
      <c r="B92" s="477"/>
      <c r="C92" s="477"/>
      <c r="D92" s="478"/>
      <c r="E92" s="447" t="s">
        <v>1553</v>
      </c>
      <c r="F92" s="410"/>
      <c r="G92" s="410"/>
      <c r="H92" s="410"/>
      <c r="I92" s="410"/>
      <c r="J92" s="410"/>
      <c r="K92" s="410"/>
      <c r="L92" s="410"/>
      <c r="M92" s="410"/>
      <c r="N92" s="410"/>
      <c r="O92" s="405"/>
    </row>
    <row r="93" spans="1:18" ht="25.95" customHeight="1">
      <c r="A93" s="447" t="s">
        <v>1554</v>
      </c>
      <c r="B93" s="410"/>
      <c r="C93" s="410"/>
      <c r="D93" s="410"/>
      <c r="E93" s="410"/>
      <c r="F93" s="410"/>
      <c r="G93" s="410"/>
      <c r="H93" s="410"/>
      <c r="I93" s="410"/>
      <c r="J93" s="410"/>
      <c r="K93" s="410"/>
      <c r="L93" s="410"/>
      <c r="M93" s="410"/>
      <c r="N93" s="410"/>
      <c r="O93" s="405"/>
    </row>
    <row r="94" spans="1:18" ht="48" customHeight="1">
      <c r="A94" s="460" t="s">
        <v>1555</v>
      </c>
      <c r="B94" s="461"/>
      <c r="C94" s="461"/>
      <c r="D94" s="461"/>
      <c r="E94" s="461"/>
      <c r="F94" s="461"/>
      <c r="G94" s="461"/>
      <c r="H94" s="461"/>
      <c r="I94" s="461"/>
      <c r="J94" s="461"/>
      <c r="K94" s="461"/>
      <c r="L94" s="461"/>
      <c r="M94" s="461"/>
      <c r="N94" s="461"/>
      <c r="O94" s="462"/>
    </row>
    <row r="95" spans="1:18" ht="28.2" customHeight="1">
      <c r="A95" s="470" t="s">
        <v>1556</v>
      </c>
      <c r="B95" s="471"/>
      <c r="C95" s="471"/>
      <c r="D95" s="471"/>
      <c r="E95" s="471"/>
      <c r="F95" s="472"/>
      <c r="G95" s="425" t="s">
        <v>1557</v>
      </c>
      <c r="H95" s="426"/>
      <c r="I95" s="426"/>
      <c r="J95" s="426"/>
      <c r="K95" s="426"/>
      <c r="L95" s="427"/>
      <c r="M95" s="473" t="s">
        <v>1558</v>
      </c>
      <c r="N95" s="474"/>
      <c r="O95" s="475"/>
    </row>
    <row r="96" spans="1:18" ht="40.200000000000003" customHeight="1">
      <c r="A96" s="466"/>
      <c r="B96" s="417"/>
      <c r="C96" s="417"/>
      <c r="D96" s="417"/>
      <c r="E96" s="417"/>
      <c r="F96" s="428"/>
      <c r="G96" s="466"/>
      <c r="H96" s="417"/>
      <c r="I96" s="417"/>
      <c r="J96" s="417"/>
      <c r="K96" s="417"/>
      <c r="L96" s="428"/>
      <c r="M96" s="466"/>
      <c r="N96" s="417"/>
      <c r="O96" s="428"/>
    </row>
    <row r="97" spans="1:16" ht="49.2" customHeight="1">
      <c r="A97" s="460" t="s">
        <v>1559</v>
      </c>
      <c r="B97" s="461"/>
      <c r="C97" s="461"/>
      <c r="D97" s="461"/>
      <c r="E97" s="461"/>
      <c r="F97" s="461"/>
      <c r="G97" s="461"/>
      <c r="H97" s="461"/>
      <c r="I97" s="461"/>
      <c r="J97" s="461"/>
      <c r="K97" s="461"/>
      <c r="L97" s="461"/>
      <c r="M97" s="461"/>
      <c r="N97" s="461"/>
      <c r="O97" s="462"/>
    </row>
    <row r="98" spans="1:16" ht="28.2" customHeight="1">
      <c r="A98" s="479" t="s">
        <v>1560</v>
      </c>
      <c r="B98" s="480"/>
      <c r="C98" s="480"/>
      <c r="D98" s="480"/>
      <c r="E98" s="480"/>
      <c r="F98" s="481"/>
      <c r="G98" s="425" t="s">
        <v>1557</v>
      </c>
      <c r="H98" s="426"/>
      <c r="I98" s="426"/>
      <c r="J98" s="426"/>
      <c r="K98" s="426"/>
      <c r="L98" s="427"/>
      <c r="M98" s="473" t="s">
        <v>1558</v>
      </c>
      <c r="N98" s="474"/>
      <c r="O98" s="475"/>
    </row>
    <row r="99" spans="1:16" ht="39.450000000000003" customHeight="1">
      <c r="A99" s="466"/>
      <c r="B99" s="417"/>
      <c r="C99" s="417"/>
      <c r="D99" s="417"/>
      <c r="E99" s="417"/>
      <c r="F99" s="428"/>
      <c r="G99" s="466"/>
      <c r="H99" s="417"/>
      <c r="I99" s="417"/>
      <c r="J99" s="417"/>
      <c r="K99" s="417"/>
      <c r="L99" s="428"/>
      <c r="M99" s="466"/>
      <c r="N99" s="417"/>
      <c r="O99" s="428"/>
    </row>
    <row r="100" spans="1:16" ht="62.7" customHeight="1">
      <c r="A100" s="461" t="s">
        <v>1561</v>
      </c>
      <c r="B100" s="461"/>
      <c r="C100" s="461"/>
      <c r="D100" s="461"/>
      <c r="E100" s="461"/>
      <c r="F100" s="461"/>
      <c r="G100" s="461"/>
      <c r="H100" s="461"/>
      <c r="I100" s="461"/>
      <c r="J100" s="461"/>
      <c r="K100" s="461"/>
      <c r="L100" s="461"/>
      <c r="M100" s="461"/>
      <c r="N100" s="461"/>
      <c r="O100" s="461"/>
      <c r="P100" s="228"/>
    </row>
    <row r="101" spans="1:16" ht="28.95" customHeight="1">
      <c r="A101" s="470" t="s">
        <v>1556</v>
      </c>
      <c r="B101" s="471"/>
      <c r="C101" s="471"/>
      <c r="D101" s="471"/>
      <c r="E101" s="471"/>
      <c r="F101" s="472"/>
      <c r="G101" s="470" t="s">
        <v>1557</v>
      </c>
      <c r="H101" s="471"/>
      <c r="I101" s="471"/>
      <c r="J101" s="471"/>
      <c r="K101" s="471"/>
      <c r="L101" s="472"/>
      <c r="M101" s="473" t="s">
        <v>1558</v>
      </c>
      <c r="N101" s="474"/>
      <c r="O101" s="475"/>
      <c r="P101" s="205"/>
    </row>
    <row r="102" spans="1:16" ht="39" customHeight="1">
      <c r="A102" s="466"/>
      <c r="B102" s="417"/>
      <c r="C102" s="417"/>
      <c r="D102" s="417"/>
      <c r="E102" s="417"/>
      <c r="F102" s="428"/>
      <c r="G102" s="466"/>
      <c r="H102" s="417"/>
      <c r="I102" s="417"/>
      <c r="J102" s="417"/>
      <c r="K102" s="417"/>
      <c r="L102" s="428"/>
      <c r="M102" s="466"/>
      <c r="N102" s="417"/>
      <c r="O102" s="428"/>
      <c r="P102" s="205"/>
    </row>
    <row r="103" spans="1:16" ht="54" customHeight="1">
      <c r="A103" s="460" t="s">
        <v>1562</v>
      </c>
      <c r="B103" s="461"/>
      <c r="C103" s="461"/>
      <c r="D103" s="461"/>
      <c r="E103" s="461"/>
      <c r="F103" s="461"/>
      <c r="G103" s="461"/>
      <c r="H103" s="461"/>
      <c r="I103" s="461"/>
      <c r="J103" s="461"/>
      <c r="K103" s="461"/>
      <c r="L103" s="461"/>
      <c r="M103" s="461"/>
      <c r="N103" s="461"/>
      <c r="O103" s="462"/>
      <c r="P103" s="228"/>
    </row>
    <row r="104" spans="1:16" ht="28.2" customHeight="1">
      <c r="A104" s="466"/>
      <c r="B104" s="417"/>
      <c r="C104" s="417"/>
      <c r="D104" s="417"/>
      <c r="E104" s="417"/>
      <c r="F104" s="417"/>
      <c r="G104" s="417"/>
      <c r="H104" s="417"/>
      <c r="I104" s="428"/>
      <c r="J104" s="425" t="s">
        <v>1487</v>
      </c>
      <c r="K104" s="426"/>
      <c r="L104" s="426"/>
      <c r="M104" s="426"/>
      <c r="N104" s="427"/>
      <c r="O104" s="232" t="s">
        <v>1488</v>
      </c>
      <c r="P104" s="205"/>
    </row>
    <row r="105" spans="1:16" ht="45" customHeight="1">
      <c r="A105" s="482" t="s">
        <v>1563</v>
      </c>
      <c r="B105" s="483"/>
      <c r="C105" s="483"/>
      <c r="D105" s="483"/>
      <c r="E105" s="483"/>
      <c r="F105" s="483"/>
      <c r="G105" s="483"/>
      <c r="H105" s="483"/>
      <c r="I105" s="483"/>
      <c r="J105" s="483"/>
      <c r="K105" s="483"/>
      <c r="L105" s="483"/>
      <c r="M105" s="483"/>
      <c r="N105" s="483"/>
      <c r="O105" s="484"/>
      <c r="P105" s="228"/>
    </row>
    <row r="106" spans="1:16" ht="55.95" customHeight="1">
      <c r="A106" s="239" t="s">
        <v>1564</v>
      </c>
      <c r="B106" s="429" t="s">
        <v>1565</v>
      </c>
      <c r="C106" s="430"/>
      <c r="D106" s="430"/>
      <c r="E106" s="430"/>
      <c r="F106" s="430"/>
      <c r="G106" s="430"/>
      <c r="H106" s="430"/>
      <c r="I106" s="431"/>
      <c r="J106" s="447"/>
      <c r="K106" s="410"/>
      <c r="L106" s="410"/>
      <c r="M106" s="410"/>
      <c r="N106" s="405"/>
      <c r="O106" s="234"/>
      <c r="P106" s="228"/>
    </row>
    <row r="107" spans="1:16" ht="57" customHeight="1">
      <c r="A107" s="239" t="s">
        <v>1566</v>
      </c>
      <c r="B107" s="429" t="s">
        <v>1567</v>
      </c>
      <c r="C107" s="430"/>
      <c r="D107" s="430"/>
      <c r="E107" s="430"/>
      <c r="F107" s="430"/>
      <c r="G107" s="430"/>
      <c r="H107" s="430"/>
      <c r="I107" s="431"/>
      <c r="J107" s="447"/>
      <c r="K107" s="410"/>
      <c r="L107" s="410"/>
      <c r="M107" s="410"/>
      <c r="N107" s="405"/>
      <c r="O107" s="234"/>
      <c r="P107" s="228"/>
    </row>
    <row r="108" spans="1:16" ht="57" customHeight="1">
      <c r="A108" s="239" t="s">
        <v>1568</v>
      </c>
      <c r="B108" s="429" t="s">
        <v>1569</v>
      </c>
      <c r="C108" s="430"/>
      <c r="D108" s="430"/>
      <c r="E108" s="430"/>
      <c r="F108" s="430"/>
      <c r="G108" s="430"/>
      <c r="H108" s="430"/>
      <c r="I108" s="431"/>
      <c r="J108" s="447"/>
      <c r="K108" s="410"/>
      <c r="L108" s="410"/>
      <c r="M108" s="410"/>
      <c r="N108" s="405"/>
      <c r="O108" s="234"/>
      <c r="P108" s="228"/>
    </row>
    <row r="109" spans="1:16" ht="39" customHeight="1">
      <c r="A109" s="240" t="s">
        <v>1570</v>
      </c>
      <c r="B109" s="429" t="s">
        <v>1571</v>
      </c>
      <c r="C109" s="430"/>
      <c r="D109" s="430"/>
      <c r="E109" s="430"/>
      <c r="F109" s="430"/>
      <c r="G109" s="430"/>
      <c r="H109" s="430"/>
      <c r="I109" s="431"/>
      <c r="J109" s="466"/>
      <c r="K109" s="417"/>
      <c r="L109" s="417"/>
      <c r="M109" s="417"/>
      <c r="N109" s="428"/>
      <c r="O109" s="233"/>
      <c r="P109" s="205"/>
    </row>
    <row r="110" spans="1:16" ht="49.95" customHeight="1">
      <c r="A110" s="447" t="s">
        <v>1572</v>
      </c>
      <c r="B110" s="410"/>
      <c r="C110" s="410"/>
      <c r="D110" s="410"/>
      <c r="E110" s="410"/>
      <c r="F110" s="410"/>
      <c r="G110" s="410"/>
      <c r="H110" s="410"/>
      <c r="I110" s="410"/>
      <c r="J110" s="410"/>
      <c r="K110" s="410"/>
      <c r="L110" s="410"/>
      <c r="M110" s="410"/>
      <c r="N110" s="410"/>
      <c r="O110" s="405"/>
      <c r="P110" s="228"/>
    </row>
    <row r="111" spans="1:16" ht="28.2" customHeight="1">
      <c r="A111" s="425" t="s">
        <v>1573</v>
      </c>
      <c r="B111" s="426"/>
      <c r="C111" s="426"/>
      <c r="D111" s="426"/>
      <c r="E111" s="426"/>
      <c r="F111" s="426"/>
      <c r="G111" s="426"/>
      <c r="H111" s="426"/>
      <c r="I111" s="427"/>
      <c r="J111" s="473" t="s">
        <v>1574</v>
      </c>
      <c r="K111" s="474"/>
      <c r="L111" s="474"/>
      <c r="M111" s="474"/>
      <c r="N111" s="474"/>
      <c r="O111" s="475"/>
      <c r="P111" s="205"/>
    </row>
    <row r="112" spans="1:16" ht="40.5" customHeight="1">
      <c r="A112" s="466"/>
      <c r="B112" s="417"/>
      <c r="C112" s="417"/>
      <c r="D112" s="417"/>
      <c r="E112" s="417"/>
      <c r="F112" s="417"/>
      <c r="G112" s="417"/>
      <c r="H112" s="417"/>
      <c r="I112" s="428"/>
      <c r="J112" s="466"/>
      <c r="K112" s="417"/>
      <c r="L112" s="417"/>
      <c r="M112" s="417"/>
      <c r="N112" s="417"/>
      <c r="O112" s="428"/>
      <c r="P112" s="205"/>
    </row>
    <row r="113" spans="1:16" ht="60" customHeight="1">
      <c r="A113" s="485" t="s">
        <v>1575</v>
      </c>
      <c r="B113" s="485"/>
      <c r="C113" s="485"/>
      <c r="D113" s="485"/>
      <c r="E113" s="485"/>
      <c r="F113" s="485"/>
      <c r="G113" s="485"/>
      <c r="H113" s="485"/>
      <c r="I113" s="485"/>
      <c r="J113" s="485"/>
      <c r="K113" s="485"/>
      <c r="L113" s="485"/>
      <c r="M113" s="485"/>
      <c r="N113" s="485"/>
      <c r="O113" s="485"/>
      <c r="P113" s="485"/>
    </row>
    <row r="114" spans="1:16" ht="15" customHeight="1">
      <c r="A114" s="485" t="s">
        <v>1576</v>
      </c>
      <c r="B114" s="485"/>
      <c r="C114" s="485"/>
      <c r="D114" s="485"/>
      <c r="E114" s="485"/>
      <c r="F114" s="485"/>
      <c r="G114" s="485"/>
      <c r="H114" s="485"/>
      <c r="I114" s="485"/>
      <c r="J114" s="485"/>
      <c r="K114" s="485"/>
      <c r="L114" s="485"/>
      <c r="M114" s="485"/>
      <c r="N114" s="485"/>
      <c r="O114" s="485"/>
      <c r="P114" s="485"/>
    </row>
    <row r="115" spans="1:16" ht="25.95" customHeight="1">
      <c r="A115" s="486" t="s">
        <v>1577</v>
      </c>
      <c r="B115" s="486"/>
      <c r="C115" s="486"/>
      <c r="D115" s="486"/>
      <c r="E115" s="486"/>
      <c r="F115" s="486"/>
      <c r="G115" s="486"/>
      <c r="H115" s="486"/>
      <c r="I115" s="486"/>
      <c r="J115" s="486"/>
      <c r="K115" s="486"/>
      <c r="L115" s="486"/>
      <c r="M115" s="486"/>
      <c r="N115" s="486"/>
      <c r="O115" s="486"/>
      <c r="P115" s="486"/>
    </row>
    <row r="116" spans="1:16" ht="86.25" customHeight="1">
      <c r="A116" s="487" t="s">
        <v>1578</v>
      </c>
      <c r="B116" s="487"/>
      <c r="C116" s="487"/>
      <c r="D116" s="487"/>
      <c r="E116" s="487"/>
      <c r="F116" s="487"/>
      <c r="G116" s="487"/>
      <c r="H116" s="487"/>
      <c r="I116" s="487"/>
      <c r="J116" s="487"/>
      <c r="K116" s="487"/>
      <c r="L116" s="487"/>
      <c r="M116" s="487"/>
      <c r="N116" s="487"/>
      <c r="O116" s="487"/>
      <c r="P116" s="487"/>
    </row>
    <row r="117" spans="1:16" ht="1.2" customHeight="1"/>
    <row r="118" spans="1:16" ht="1.2" customHeight="1"/>
  </sheetData>
  <mergeCells count="227">
    <mergeCell ref="A114:P114"/>
    <mergeCell ref="A115:P115"/>
    <mergeCell ref="A116:P116"/>
    <mergeCell ref="A110:O110"/>
    <mergeCell ref="A111:I111"/>
    <mergeCell ref="J111:O111"/>
    <mergeCell ref="A112:I112"/>
    <mergeCell ref="J112:O112"/>
    <mergeCell ref="A113:P113"/>
    <mergeCell ref="B107:I107"/>
    <mergeCell ref="J107:N107"/>
    <mergeCell ref="B108:I108"/>
    <mergeCell ref="J108:N108"/>
    <mergeCell ref="B109:I109"/>
    <mergeCell ref="J109:N109"/>
    <mergeCell ref="A103:O103"/>
    <mergeCell ref="A104:I104"/>
    <mergeCell ref="J104:N104"/>
    <mergeCell ref="A105:O105"/>
    <mergeCell ref="B106:I106"/>
    <mergeCell ref="J106:N106"/>
    <mergeCell ref="A100:O100"/>
    <mergeCell ref="A101:F101"/>
    <mergeCell ref="G101:L101"/>
    <mergeCell ref="M101:O101"/>
    <mergeCell ref="A102:F102"/>
    <mergeCell ref="G102:L102"/>
    <mergeCell ref="M102:O102"/>
    <mergeCell ref="A97:O97"/>
    <mergeCell ref="A98:F98"/>
    <mergeCell ref="G98:L98"/>
    <mergeCell ref="M98:O98"/>
    <mergeCell ref="A99:F99"/>
    <mergeCell ref="G99:L99"/>
    <mergeCell ref="M99:O99"/>
    <mergeCell ref="A93:O93"/>
    <mergeCell ref="A94:O94"/>
    <mergeCell ref="A95:F95"/>
    <mergeCell ref="G95:L95"/>
    <mergeCell ref="M95:O95"/>
    <mergeCell ref="A96:F96"/>
    <mergeCell ref="G96:L96"/>
    <mergeCell ref="M96:O96"/>
    <mergeCell ref="B88:N88"/>
    <mergeCell ref="B89:N89"/>
    <mergeCell ref="B90:N90"/>
    <mergeCell ref="B91:N91"/>
    <mergeCell ref="A92:D92"/>
    <mergeCell ref="E92:O92"/>
    <mergeCell ref="B82:N82"/>
    <mergeCell ref="B83:N83"/>
    <mergeCell ref="B84:N84"/>
    <mergeCell ref="B85:N85"/>
    <mergeCell ref="B86:N86"/>
    <mergeCell ref="B87:N87"/>
    <mergeCell ref="B78:I78"/>
    <mergeCell ref="J78:N78"/>
    <mergeCell ref="B79:I79"/>
    <mergeCell ref="J79:N79"/>
    <mergeCell ref="A80:O80"/>
    <mergeCell ref="B81:N81"/>
    <mergeCell ref="B75:I75"/>
    <mergeCell ref="J75:N75"/>
    <mergeCell ref="B76:I76"/>
    <mergeCell ref="J76:N76"/>
    <mergeCell ref="B77:I77"/>
    <mergeCell ref="J77:N77"/>
    <mergeCell ref="B72:I72"/>
    <mergeCell ref="J72:N72"/>
    <mergeCell ref="B73:I73"/>
    <mergeCell ref="J73:N73"/>
    <mergeCell ref="B74:I74"/>
    <mergeCell ref="J74:N74"/>
    <mergeCell ref="B69:I69"/>
    <mergeCell ref="J69:N69"/>
    <mergeCell ref="B70:I70"/>
    <mergeCell ref="J70:N70"/>
    <mergeCell ref="B71:I71"/>
    <mergeCell ref="J71:N71"/>
    <mergeCell ref="B66:I66"/>
    <mergeCell ref="J66:N66"/>
    <mergeCell ref="B67:I67"/>
    <mergeCell ref="J67:N67"/>
    <mergeCell ref="B68:I68"/>
    <mergeCell ref="J68:N68"/>
    <mergeCell ref="A62:O62"/>
    <mergeCell ref="B63:I63"/>
    <mergeCell ref="J63:N63"/>
    <mergeCell ref="B64:I64"/>
    <mergeCell ref="J64:N64"/>
    <mergeCell ref="B65:I65"/>
    <mergeCell ref="J65:N65"/>
    <mergeCell ref="B59:I59"/>
    <mergeCell ref="J59:N59"/>
    <mergeCell ref="B60:I60"/>
    <mergeCell ref="J60:N60"/>
    <mergeCell ref="B61:I61"/>
    <mergeCell ref="J61:N61"/>
    <mergeCell ref="B56:I56"/>
    <mergeCell ref="J56:N56"/>
    <mergeCell ref="B57:I57"/>
    <mergeCell ref="J57:N57"/>
    <mergeCell ref="B58:I58"/>
    <mergeCell ref="J58:N58"/>
    <mergeCell ref="B52:I52"/>
    <mergeCell ref="J52:N52"/>
    <mergeCell ref="A53:O53"/>
    <mergeCell ref="B54:I54"/>
    <mergeCell ref="J54:N54"/>
    <mergeCell ref="A55:O55"/>
    <mergeCell ref="B49:I49"/>
    <mergeCell ref="J49:N49"/>
    <mergeCell ref="B50:I50"/>
    <mergeCell ref="J50:N50"/>
    <mergeCell ref="B51:I51"/>
    <mergeCell ref="J51:N51"/>
    <mergeCell ref="B46:I46"/>
    <mergeCell ref="J46:N46"/>
    <mergeCell ref="B47:I47"/>
    <mergeCell ref="J47:N47"/>
    <mergeCell ref="B48:I48"/>
    <mergeCell ref="J48:N48"/>
    <mergeCell ref="B43:I43"/>
    <mergeCell ref="J43:N43"/>
    <mergeCell ref="B44:I44"/>
    <mergeCell ref="J44:N44"/>
    <mergeCell ref="B45:I45"/>
    <mergeCell ref="J45:N45"/>
    <mergeCell ref="B40:I40"/>
    <mergeCell ref="J40:N40"/>
    <mergeCell ref="B41:I41"/>
    <mergeCell ref="J41:N41"/>
    <mergeCell ref="B42:I42"/>
    <mergeCell ref="J42:N42"/>
    <mergeCell ref="B36:I36"/>
    <mergeCell ref="J36:N36"/>
    <mergeCell ref="B37:I37"/>
    <mergeCell ref="J37:N37"/>
    <mergeCell ref="A38:O38"/>
    <mergeCell ref="B39:I39"/>
    <mergeCell ref="J39:N39"/>
    <mergeCell ref="B33:I33"/>
    <mergeCell ref="J33:N33"/>
    <mergeCell ref="B34:I34"/>
    <mergeCell ref="J34:N34"/>
    <mergeCell ref="B35:I35"/>
    <mergeCell ref="J35:N35"/>
    <mergeCell ref="B30:I30"/>
    <mergeCell ref="J30:N30"/>
    <mergeCell ref="B31:I31"/>
    <mergeCell ref="J31:N31"/>
    <mergeCell ref="B32:I32"/>
    <mergeCell ref="J32:N32"/>
    <mergeCell ref="A26:O26"/>
    <mergeCell ref="B27:I27"/>
    <mergeCell ref="J27:N27"/>
    <mergeCell ref="B28:I28"/>
    <mergeCell ref="J28:N28"/>
    <mergeCell ref="B29:I29"/>
    <mergeCell ref="J29:N29"/>
    <mergeCell ref="A22:E22"/>
    <mergeCell ref="F22:O22"/>
    <mergeCell ref="A23:P23"/>
    <mergeCell ref="A24:N24"/>
    <mergeCell ref="B25:I25"/>
    <mergeCell ref="J25:N25"/>
    <mergeCell ref="A20:J20"/>
    <mergeCell ref="K20:M20"/>
    <mergeCell ref="N20:O20"/>
    <mergeCell ref="A21:B21"/>
    <mergeCell ref="D21:E21"/>
    <mergeCell ref="F21:G21"/>
    <mergeCell ref="L21:M21"/>
    <mergeCell ref="N21:O21"/>
    <mergeCell ref="A18:J18"/>
    <mergeCell ref="K18:M18"/>
    <mergeCell ref="N18:O18"/>
    <mergeCell ref="A19:J19"/>
    <mergeCell ref="K19:M19"/>
    <mergeCell ref="N19:O19"/>
    <mergeCell ref="A16:J16"/>
    <mergeCell ref="K16:M16"/>
    <mergeCell ref="N16:O16"/>
    <mergeCell ref="A17:J17"/>
    <mergeCell ref="K17:M17"/>
    <mergeCell ref="N17:O17"/>
    <mergeCell ref="A13:P13"/>
    <mergeCell ref="A14:J14"/>
    <mergeCell ref="K14:O14"/>
    <mergeCell ref="A15:J15"/>
    <mergeCell ref="K15:M15"/>
    <mergeCell ref="N15:O15"/>
    <mergeCell ref="N9:O9"/>
    <mergeCell ref="A10:P10"/>
    <mergeCell ref="A11:B11"/>
    <mergeCell ref="C11:I11"/>
    <mergeCell ref="J11:O11"/>
    <mergeCell ref="A12:I12"/>
    <mergeCell ref="J12:O12"/>
    <mergeCell ref="A6:B7"/>
    <mergeCell ref="D6:E6"/>
    <mergeCell ref="F6:G6"/>
    <mergeCell ref="L6:M6"/>
    <mergeCell ref="N6:O6"/>
    <mergeCell ref="D7:P8"/>
    <mergeCell ref="A8:B9"/>
    <mergeCell ref="D9:E9"/>
    <mergeCell ref="F9:G9"/>
    <mergeCell ref="L9:M9"/>
    <mergeCell ref="A4:B4"/>
    <mergeCell ref="C4:G4"/>
    <mergeCell ref="H4:K4"/>
    <mergeCell ref="L4:O4"/>
    <mergeCell ref="A5:B5"/>
    <mergeCell ref="D5:E5"/>
    <mergeCell ref="F5:G5"/>
    <mergeCell ref="L5:M5"/>
    <mergeCell ref="N5:O5"/>
    <mergeCell ref="A1:P1"/>
    <mergeCell ref="A2:H2"/>
    <mergeCell ref="L2:M2"/>
    <mergeCell ref="N2:O2"/>
    <mergeCell ref="A3:B3"/>
    <mergeCell ref="D3:E3"/>
    <mergeCell ref="F3:G3"/>
    <mergeCell ref="L3:M3"/>
    <mergeCell ref="N3:O3"/>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2D5D9-0FB1-42D9-9C2F-182E481C2767}">
  <dimension ref="A1:G1898"/>
  <sheetViews>
    <sheetView workbookViewId="0">
      <pane ySplit="1" topLeftCell="A2" activePane="bottomLeft" state="frozen"/>
      <selection pane="bottomLeft" activeCell="C1" sqref="C1:F1048576"/>
    </sheetView>
  </sheetViews>
  <sheetFormatPr defaultRowHeight="14.4"/>
  <cols>
    <col min="1" max="1" width="16.33203125" customWidth="1"/>
    <col min="2" max="2" width="16.33203125" style="277" customWidth="1"/>
    <col min="3" max="4" width="16.33203125" customWidth="1"/>
    <col min="5" max="6" width="16.33203125" style="277" customWidth="1"/>
    <col min="7" max="7" width="14.44140625" style="277" customWidth="1"/>
  </cols>
  <sheetData>
    <row r="1" spans="1:7" s="32" customFormat="1" ht="23.4" customHeight="1">
      <c r="A1" s="32" t="s">
        <v>92</v>
      </c>
      <c r="B1" s="282" t="s">
        <v>380</v>
      </c>
      <c r="C1" s="32" t="s">
        <v>220</v>
      </c>
      <c r="D1" s="32" t="s">
        <v>225</v>
      </c>
      <c r="E1" s="282" t="s">
        <v>507</v>
      </c>
      <c r="F1" s="282" t="s">
        <v>382</v>
      </c>
      <c r="G1" s="282" t="s">
        <v>381</v>
      </c>
    </row>
    <row r="2" spans="1:7">
      <c r="A2">
        <v>622002256</v>
      </c>
      <c r="B2" s="277">
        <v>2048.44</v>
      </c>
      <c r="C2">
        <v>300</v>
      </c>
      <c r="D2">
        <v>300501</v>
      </c>
      <c r="E2" s="277">
        <v>2048.4364</v>
      </c>
      <c r="F2" s="277">
        <v>389.2</v>
      </c>
    </row>
    <row r="3" spans="1:7">
      <c r="A3">
        <v>40100983</v>
      </c>
      <c r="C3">
        <v>300</v>
      </c>
      <c r="D3">
        <v>300501</v>
      </c>
      <c r="E3" s="277">
        <v>0</v>
      </c>
      <c r="F3" s="277">
        <v>0</v>
      </c>
      <c r="G3" s="277">
        <v>2048.44</v>
      </c>
    </row>
    <row r="4" spans="1:7">
      <c r="A4">
        <v>4426</v>
      </c>
      <c r="B4" s="277">
        <v>389.2</v>
      </c>
      <c r="C4">
        <v>300</v>
      </c>
      <c r="D4">
        <v>300501</v>
      </c>
      <c r="E4" s="277">
        <v>0</v>
      </c>
      <c r="F4" s="277">
        <v>0</v>
      </c>
    </row>
    <row r="5" spans="1:7">
      <c r="A5">
        <v>4427</v>
      </c>
      <c r="C5">
        <v>300</v>
      </c>
      <c r="D5">
        <v>300501</v>
      </c>
      <c r="E5" s="277">
        <v>0</v>
      </c>
      <c r="F5" s="277">
        <v>0</v>
      </c>
      <c r="G5" s="277">
        <v>389.2</v>
      </c>
    </row>
    <row r="6" spans="1:7">
      <c r="A6">
        <v>4426</v>
      </c>
      <c r="B6" s="277">
        <v>1625.92</v>
      </c>
      <c r="C6">
        <v>300</v>
      </c>
      <c r="D6">
        <v>301201</v>
      </c>
      <c r="E6" s="277">
        <v>0</v>
      </c>
      <c r="F6" s="277">
        <v>0</v>
      </c>
    </row>
    <row r="7" spans="1:7">
      <c r="A7">
        <v>44600730</v>
      </c>
      <c r="C7">
        <v>300</v>
      </c>
      <c r="D7">
        <v>301201</v>
      </c>
      <c r="E7" s="277">
        <v>1625.9289000000001</v>
      </c>
      <c r="F7" s="277">
        <v>0</v>
      </c>
      <c r="G7" s="277">
        <v>1625.92</v>
      </c>
    </row>
    <row r="8" spans="1:7">
      <c r="A8">
        <v>4426</v>
      </c>
      <c r="B8" s="277">
        <v>662.48</v>
      </c>
      <c r="C8">
        <v>300</v>
      </c>
      <c r="D8">
        <v>301201</v>
      </c>
      <c r="E8" s="277">
        <v>0</v>
      </c>
      <c r="F8" s="277">
        <v>0</v>
      </c>
    </row>
    <row r="9" spans="1:7">
      <c r="A9">
        <v>44600730</v>
      </c>
      <c r="C9">
        <v>300</v>
      </c>
      <c r="D9">
        <v>301201</v>
      </c>
      <c r="E9" s="277">
        <v>662.47879999999998</v>
      </c>
      <c r="F9" s="277">
        <v>0</v>
      </c>
      <c r="G9" s="277">
        <v>662.48</v>
      </c>
    </row>
    <row r="10" spans="1:7">
      <c r="A10">
        <v>4426</v>
      </c>
      <c r="B10" s="277">
        <v>2752.49</v>
      </c>
      <c r="C10">
        <v>300</v>
      </c>
      <c r="D10">
        <v>301201</v>
      </c>
      <c r="E10" s="277">
        <v>0</v>
      </c>
      <c r="F10" s="277">
        <v>0</v>
      </c>
    </row>
    <row r="11" spans="1:7">
      <c r="A11">
        <v>44600730</v>
      </c>
      <c r="C11">
        <v>300</v>
      </c>
      <c r="D11">
        <v>301201</v>
      </c>
      <c r="E11" s="277">
        <v>2752.4749000000002</v>
      </c>
      <c r="F11" s="277">
        <v>0</v>
      </c>
      <c r="G11" s="277">
        <v>2752.49</v>
      </c>
    </row>
    <row r="12" spans="1:7">
      <c r="A12">
        <v>308003137</v>
      </c>
      <c r="B12" s="277">
        <v>6171.48</v>
      </c>
      <c r="C12">
        <v>300</v>
      </c>
      <c r="D12">
        <v>308302</v>
      </c>
      <c r="E12" s="277">
        <v>6171.48</v>
      </c>
      <c r="F12" s="277">
        <v>0</v>
      </c>
    </row>
    <row r="13" spans="1:7">
      <c r="A13">
        <v>40100860</v>
      </c>
      <c r="C13">
        <v>300</v>
      </c>
      <c r="D13">
        <v>308302</v>
      </c>
      <c r="E13" s="277">
        <v>0</v>
      </c>
      <c r="F13" s="277">
        <v>0</v>
      </c>
      <c r="G13" s="277">
        <v>6171.48</v>
      </c>
    </row>
    <row r="14" spans="1:7">
      <c r="A14">
        <v>624002763</v>
      </c>
      <c r="B14" s="277">
        <v>7316.19</v>
      </c>
      <c r="C14">
        <v>300</v>
      </c>
      <c r="D14">
        <v>301101</v>
      </c>
      <c r="E14" s="277">
        <v>7316.19</v>
      </c>
      <c r="F14" s="277">
        <v>1390.08</v>
      </c>
    </row>
    <row r="15" spans="1:7">
      <c r="A15">
        <v>401001061</v>
      </c>
      <c r="C15">
        <v>300</v>
      </c>
      <c r="D15">
        <v>301101</v>
      </c>
      <c r="E15" s="277">
        <v>0</v>
      </c>
      <c r="F15" s="277">
        <v>0</v>
      </c>
      <c r="G15" s="277">
        <v>7316.19</v>
      </c>
    </row>
    <row r="16" spans="1:7">
      <c r="A16">
        <v>4426</v>
      </c>
      <c r="B16" s="277">
        <v>1390.08</v>
      </c>
      <c r="C16">
        <v>300</v>
      </c>
      <c r="D16">
        <v>301101</v>
      </c>
      <c r="E16" s="277">
        <v>0</v>
      </c>
      <c r="F16" s="277">
        <v>0</v>
      </c>
    </row>
    <row r="17" spans="1:7">
      <c r="A17">
        <v>401001061</v>
      </c>
      <c r="C17">
        <v>300</v>
      </c>
      <c r="D17">
        <v>301101</v>
      </c>
      <c r="E17" s="277">
        <v>0</v>
      </c>
      <c r="F17" s="277">
        <v>0</v>
      </c>
      <c r="G17" s="277">
        <v>1390.08</v>
      </c>
    </row>
    <row r="18" spans="1:7">
      <c r="A18">
        <v>4426</v>
      </c>
      <c r="B18" s="277">
        <v>0</v>
      </c>
      <c r="C18">
        <v>300</v>
      </c>
      <c r="D18">
        <v>301101</v>
      </c>
      <c r="E18" s="277">
        <v>0</v>
      </c>
      <c r="F18" s="277">
        <v>0</v>
      </c>
    </row>
    <row r="19" spans="1:7">
      <c r="A19">
        <v>401001061</v>
      </c>
      <c r="C19">
        <v>300</v>
      </c>
      <c r="D19">
        <v>301101</v>
      </c>
      <c r="E19" s="277">
        <v>0</v>
      </c>
      <c r="F19" s="277">
        <v>0</v>
      </c>
      <c r="G19" s="277">
        <v>0</v>
      </c>
    </row>
    <row r="20" spans="1:7">
      <c r="A20">
        <v>308003137</v>
      </c>
      <c r="B20" s="277">
        <v>10451.700000000001</v>
      </c>
      <c r="C20">
        <v>300</v>
      </c>
      <c r="D20">
        <v>301101</v>
      </c>
      <c r="E20" s="277">
        <v>10451.700000000001</v>
      </c>
      <c r="F20" s="277">
        <v>1985.82</v>
      </c>
    </row>
    <row r="21" spans="1:7">
      <c r="A21">
        <v>401001061</v>
      </c>
      <c r="C21">
        <v>300</v>
      </c>
      <c r="D21">
        <v>301101</v>
      </c>
      <c r="E21" s="277">
        <v>0</v>
      </c>
      <c r="F21" s="277">
        <v>0</v>
      </c>
      <c r="G21" s="277">
        <v>10451.700000000001</v>
      </c>
    </row>
    <row r="22" spans="1:7">
      <c r="A22">
        <v>4426</v>
      </c>
      <c r="B22" s="277">
        <v>1985.82</v>
      </c>
      <c r="C22">
        <v>300</v>
      </c>
      <c r="D22">
        <v>301101</v>
      </c>
      <c r="E22" s="277">
        <v>0</v>
      </c>
      <c r="F22" s="277">
        <v>0</v>
      </c>
    </row>
    <row r="23" spans="1:7">
      <c r="A23">
        <v>401001061</v>
      </c>
      <c r="C23">
        <v>300</v>
      </c>
      <c r="D23">
        <v>301101</v>
      </c>
      <c r="E23" s="277">
        <v>0</v>
      </c>
      <c r="F23" s="277">
        <v>0</v>
      </c>
      <c r="G23" s="277">
        <v>1985.82</v>
      </c>
    </row>
    <row r="24" spans="1:7">
      <c r="A24">
        <v>4426</v>
      </c>
      <c r="B24" s="277">
        <v>0</v>
      </c>
      <c r="C24">
        <v>300</v>
      </c>
      <c r="D24">
        <v>301101</v>
      </c>
      <c r="E24" s="277">
        <v>0</v>
      </c>
      <c r="F24" s="277">
        <v>0</v>
      </c>
    </row>
    <row r="25" spans="1:7">
      <c r="A25">
        <v>401001061</v>
      </c>
      <c r="C25">
        <v>300</v>
      </c>
      <c r="D25">
        <v>301101</v>
      </c>
      <c r="E25" s="277">
        <v>0</v>
      </c>
      <c r="F25" s="277">
        <v>0</v>
      </c>
      <c r="G25" s="277">
        <v>0</v>
      </c>
    </row>
    <row r="26" spans="1:7">
      <c r="A26">
        <v>624002766</v>
      </c>
      <c r="B26" s="277">
        <v>7440.64</v>
      </c>
      <c r="C26">
        <v>300</v>
      </c>
      <c r="D26">
        <v>301101</v>
      </c>
      <c r="E26" s="277">
        <v>7440.6368000000002</v>
      </c>
      <c r="F26" s="277">
        <v>1413.72</v>
      </c>
    </row>
    <row r="27" spans="1:7">
      <c r="A27">
        <v>401001061</v>
      </c>
      <c r="C27">
        <v>300</v>
      </c>
      <c r="D27">
        <v>301101</v>
      </c>
      <c r="E27" s="277">
        <v>0</v>
      </c>
      <c r="F27" s="277">
        <v>0</v>
      </c>
      <c r="G27" s="277">
        <v>7440.64</v>
      </c>
    </row>
    <row r="28" spans="1:7">
      <c r="A28">
        <v>4426</v>
      </c>
      <c r="B28" s="277">
        <v>1413.72</v>
      </c>
      <c r="C28">
        <v>300</v>
      </c>
      <c r="D28">
        <v>301101</v>
      </c>
      <c r="E28" s="277">
        <v>0</v>
      </c>
      <c r="F28" s="277">
        <v>0</v>
      </c>
    </row>
    <row r="29" spans="1:7">
      <c r="A29">
        <v>401001061</v>
      </c>
      <c r="C29">
        <v>300</v>
      </c>
      <c r="D29">
        <v>301101</v>
      </c>
      <c r="E29" s="277">
        <v>0</v>
      </c>
      <c r="F29" s="277">
        <v>0</v>
      </c>
      <c r="G29" s="277">
        <v>1413.72</v>
      </c>
    </row>
    <row r="30" spans="1:7">
      <c r="A30">
        <v>4426</v>
      </c>
      <c r="B30" s="277">
        <v>0</v>
      </c>
      <c r="C30">
        <v>300</v>
      </c>
      <c r="D30">
        <v>301101</v>
      </c>
      <c r="E30" s="277">
        <v>0</v>
      </c>
      <c r="F30" s="277">
        <v>0</v>
      </c>
    </row>
    <row r="31" spans="1:7">
      <c r="A31">
        <v>401001061</v>
      </c>
      <c r="C31">
        <v>300</v>
      </c>
      <c r="D31">
        <v>301101</v>
      </c>
      <c r="E31" s="277">
        <v>0</v>
      </c>
      <c r="F31" s="277">
        <v>0</v>
      </c>
      <c r="G31" s="277">
        <v>0</v>
      </c>
    </row>
    <row r="32" spans="1:7">
      <c r="A32">
        <v>624002763</v>
      </c>
      <c r="B32" s="277">
        <v>7316.63</v>
      </c>
      <c r="C32">
        <v>300</v>
      </c>
      <c r="D32">
        <v>301101</v>
      </c>
      <c r="E32" s="277">
        <v>7316.63</v>
      </c>
      <c r="F32" s="277">
        <v>1390.16</v>
      </c>
    </row>
    <row r="33" spans="1:7">
      <c r="A33">
        <v>401001061</v>
      </c>
      <c r="C33">
        <v>300</v>
      </c>
      <c r="D33">
        <v>301101</v>
      </c>
      <c r="E33" s="277">
        <v>0</v>
      </c>
      <c r="F33" s="277">
        <v>0</v>
      </c>
      <c r="G33" s="277">
        <v>7316.63</v>
      </c>
    </row>
    <row r="34" spans="1:7">
      <c r="A34">
        <v>4426</v>
      </c>
      <c r="B34" s="277">
        <v>1390.16</v>
      </c>
      <c r="C34">
        <v>300</v>
      </c>
      <c r="D34">
        <v>301101</v>
      </c>
      <c r="E34" s="277">
        <v>0</v>
      </c>
      <c r="F34" s="277">
        <v>0</v>
      </c>
    </row>
    <row r="35" spans="1:7">
      <c r="A35">
        <v>401001061</v>
      </c>
      <c r="C35">
        <v>300</v>
      </c>
      <c r="D35">
        <v>301101</v>
      </c>
      <c r="E35" s="277">
        <v>0</v>
      </c>
      <c r="F35" s="277">
        <v>0</v>
      </c>
      <c r="G35" s="277">
        <v>1390.16</v>
      </c>
    </row>
    <row r="36" spans="1:7">
      <c r="A36">
        <v>4426</v>
      </c>
      <c r="B36" s="277">
        <v>0</v>
      </c>
      <c r="C36">
        <v>300</v>
      </c>
      <c r="D36">
        <v>301101</v>
      </c>
      <c r="E36" s="277">
        <v>0</v>
      </c>
      <c r="F36" s="277">
        <v>0</v>
      </c>
    </row>
    <row r="37" spans="1:7">
      <c r="A37">
        <v>401001061</v>
      </c>
      <c r="C37">
        <v>300</v>
      </c>
      <c r="D37">
        <v>301101</v>
      </c>
      <c r="E37" s="277">
        <v>0</v>
      </c>
      <c r="F37" s="277">
        <v>0</v>
      </c>
      <c r="G37" s="277">
        <v>0</v>
      </c>
    </row>
    <row r="38" spans="1:7">
      <c r="A38">
        <v>308003137</v>
      </c>
      <c r="B38" s="277">
        <v>14483.96</v>
      </c>
      <c r="C38">
        <v>300</v>
      </c>
      <c r="D38">
        <v>301101</v>
      </c>
      <c r="E38" s="277">
        <v>14483.96</v>
      </c>
      <c r="F38" s="277">
        <v>2751.95</v>
      </c>
    </row>
    <row r="39" spans="1:7">
      <c r="A39">
        <v>401001061</v>
      </c>
      <c r="C39">
        <v>300</v>
      </c>
      <c r="D39">
        <v>301101</v>
      </c>
      <c r="E39" s="277">
        <v>0</v>
      </c>
      <c r="F39" s="277">
        <v>0</v>
      </c>
      <c r="G39" s="277">
        <v>14483.96</v>
      </c>
    </row>
    <row r="40" spans="1:7">
      <c r="A40">
        <v>4426</v>
      </c>
      <c r="B40" s="277">
        <v>2751.95</v>
      </c>
      <c r="C40">
        <v>300</v>
      </c>
      <c r="D40">
        <v>301101</v>
      </c>
      <c r="E40" s="277">
        <v>0</v>
      </c>
      <c r="F40" s="277">
        <v>0</v>
      </c>
    </row>
    <row r="41" spans="1:7">
      <c r="A41">
        <v>401001061</v>
      </c>
      <c r="C41">
        <v>300</v>
      </c>
      <c r="D41">
        <v>301101</v>
      </c>
      <c r="E41" s="277">
        <v>0</v>
      </c>
      <c r="F41" s="277">
        <v>0</v>
      </c>
      <c r="G41" s="277">
        <v>2751.95</v>
      </c>
    </row>
    <row r="42" spans="1:7">
      <c r="A42">
        <v>4426</v>
      </c>
      <c r="B42" s="277">
        <v>0</v>
      </c>
      <c r="C42">
        <v>300</v>
      </c>
      <c r="D42">
        <v>301101</v>
      </c>
      <c r="E42" s="277">
        <v>0</v>
      </c>
      <c r="F42" s="277">
        <v>0</v>
      </c>
    </row>
    <row r="43" spans="1:7">
      <c r="A43">
        <v>401001061</v>
      </c>
      <c r="C43">
        <v>300</v>
      </c>
      <c r="D43">
        <v>301101</v>
      </c>
      <c r="E43" s="277">
        <v>0</v>
      </c>
      <c r="F43" s="277">
        <v>0</v>
      </c>
      <c r="G43" s="277">
        <v>0</v>
      </c>
    </row>
    <row r="44" spans="1:7">
      <c r="A44">
        <v>624002766</v>
      </c>
      <c r="B44" s="277">
        <v>1692.29</v>
      </c>
      <c r="C44">
        <v>300</v>
      </c>
      <c r="D44">
        <v>301101</v>
      </c>
      <c r="E44" s="277">
        <v>1692.2883999999999</v>
      </c>
      <c r="F44" s="277">
        <v>321.52999999999997</v>
      </c>
    </row>
    <row r="45" spans="1:7">
      <c r="A45">
        <v>401001061</v>
      </c>
      <c r="C45">
        <v>300</v>
      </c>
      <c r="D45">
        <v>301101</v>
      </c>
      <c r="E45" s="277">
        <v>0</v>
      </c>
      <c r="F45" s="277">
        <v>0</v>
      </c>
      <c r="G45" s="277">
        <v>1692.29</v>
      </c>
    </row>
    <row r="46" spans="1:7">
      <c r="A46">
        <v>4426</v>
      </c>
      <c r="B46" s="277">
        <v>321.52999999999997</v>
      </c>
      <c r="C46">
        <v>300</v>
      </c>
      <c r="D46">
        <v>301101</v>
      </c>
      <c r="E46" s="277">
        <v>0</v>
      </c>
      <c r="F46" s="277">
        <v>0</v>
      </c>
    </row>
    <row r="47" spans="1:7">
      <c r="A47">
        <v>401001061</v>
      </c>
      <c r="C47">
        <v>300</v>
      </c>
      <c r="D47">
        <v>301101</v>
      </c>
      <c r="E47" s="277">
        <v>0</v>
      </c>
      <c r="F47" s="277">
        <v>0</v>
      </c>
      <c r="G47" s="277">
        <v>321.52999999999997</v>
      </c>
    </row>
    <row r="48" spans="1:7">
      <c r="A48">
        <v>4426</v>
      </c>
      <c r="B48" s="277">
        <v>0</v>
      </c>
      <c r="C48">
        <v>300</v>
      </c>
      <c r="D48">
        <v>301101</v>
      </c>
      <c r="E48" s="277">
        <v>0</v>
      </c>
      <c r="F48" s="277">
        <v>0</v>
      </c>
    </row>
    <row r="49" spans="1:7">
      <c r="A49">
        <v>401001061</v>
      </c>
      <c r="C49">
        <v>300</v>
      </c>
      <c r="D49">
        <v>301101</v>
      </c>
      <c r="E49" s="277">
        <v>0</v>
      </c>
      <c r="F49" s="277">
        <v>0</v>
      </c>
      <c r="G49" s="277">
        <v>0</v>
      </c>
    </row>
    <row r="50" spans="1:7">
      <c r="A50">
        <v>624002763</v>
      </c>
      <c r="B50" s="277">
        <v>3931.83</v>
      </c>
      <c r="C50">
        <v>300</v>
      </c>
      <c r="D50">
        <v>301101</v>
      </c>
      <c r="E50" s="277">
        <v>3931.8319000000001</v>
      </c>
      <c r="F50" s="277">
        <v>747.05</v>
      </c>
    </row>
    <row r="51" spans="1:7">
      <c r="A51">
        <v>40100926</v>
      </c>
      <c r="C51">
        <v>300</v>
      </c>
      <c r="D51">
        <v>301101</v>
      </c>
      <c r="E51" s="277">
        <v>0</v>
      </c>
      <c r="F51" s="277">
        <v>0</v>
      </c>
      <c r="G51" s="277">
        <v>3931.83</v>
      </c>
    </row>
    <row r="52" spans="1:7">
      <c r="A52">
        <v>4426</v>
      </c>
      <c r="B52" s="277">
        <v>747.05</v>
      </c>
      <c r="C52">
        <v>300</v>
      </c>
      <c r="D52">
        <v>301101</v>
      </c>
      <c r="E52" s="277">
        <v>0</v>
      </c>
      <c r="F52" s="277">
        <v>0</v>
      </c>
    </row>
    <row r="53" spans="1:7">
      <c r="A53">
        <v>40100926</v>
      </c>
      <c r="C53">
        <v>300</v>
      </c>
      <c r="D53">
        <v>301101</v>
      </c>
      <c r="E53" s="277">
        <v>0</v>
      </c>
      <c r="F53" s="277">
        <v>0</v>
      </c>
      <c r="G53" s="277">
        <v>747.05</v>
      </c>
    </row>
    <row r="54" spans="1:7">
      <c r="A54">
        <v>308003137</v>
      </c>
      <c r="B54" s="277">
        <v>1244.25</v>
      </c>
      <c r="C54">
        <v>300</v>
      </c>
      <c r="D54">
        <v>301101</v>
      </c>
      <c r="E54" s="277">
        <v>1244.2520999999999</v>
      </c>
      <c r="F54" s="277">
        <v>236.41</v>
      </c>
    </row>
    <row r="55" spans="1:7">
      <c r="A55">
        <v>40100829</v>
      </c>
      <c r="C55">
        <v>300</v>
      </c>
      <c r="D55">
        <v>301101</v>
      </c>
      <c r="E55" s="277">
        <v>0</v>
      </c>
      <c r="F55" s="277">
        <v>0</v>
      </c>
      <c r="G55" s="277">
        <v>1244.25</v>
      </c>
    </row>
    <row r="56" spans="1:7">
      <c r="A56">
        <v>4426</v>
      </c>
      <c r="B56" s="277">
        <v>236.41</v>
      </c>
      <c r="C56">
        <v>300</v>
      </c>
      <c r="D56">
        <v>301101</v>
      </c>
      <c r="E56" s="277">
        <v>0</v>
      </c>
      <c r="F56" s="277">
        <v>0</v>
      </c>
    </row>
    <row r="57" spans="1:7">
      <c r="A57">
        <v>40100829</v>
      </c>
      <c r="C57">
        <v>300</v>
      </c>
      <c r="D57">
        <v>301101</v>
      </c>
      <c r="E57" s="277">
        <v>0</v>
      </c>
      <c r="F57" s="277">
        <v>0</v>
      </c>
      <c r="G57" s="277">
        <v>236.41</v>
      </c>
    </row>
    <row r="58" spans="1:7">
      <c r="A58">
        <v>62400687</v>
      </c>
      <c r="B58" s="277">
        <v>31236.3</v>
      </c>
      <c r="C58">
        <v>300</v>
      </c>
      <c r="D58">
        <v>301101</v>
      </c>
      <c r="E58" s="277">
        <v>31236.3</v>
      </c>
      <c r="F58" s="277">
        <v>5934.9</v>
      </c>
    </row>
    <row r="59" spans="1:7">
      <c r="A59">
        <v>40100769</v>
      </c>
      <c r="C59">
        <v>300</v>
      </c>
      <c r="D59">
        <v>301101</v>
      </c>
      <c r="E59" s="277">
        <v>0</v>
      </c>
      <c r="F59" s="277">
        <v>0</v>
      </c>
      <c r="G59" s="277">
        <v>31236.3</v>
      </c>
    </row>
    <row r="60" spans="1:7">
      <c r="A60">
        <v>62400687</v>
      </c>
      <c r="B60" s="277">
        <v>3470.7</v>
      </c>
      <c r="C60">
        <v>300</v>
      </c>
      <c r="D60">
        <v>301101</v>
      </c>
      <c r="E60" s="277">
        <v>3470.7</v>
      </c>
      <c r="F60" s="277">
        <v>659.43</v>
      </c>
    </row>
    <row r="61" spans="1:7">
      <c r="A61">
        <v>40100769</v>
      </c>
      <c r="C61">
        <v>300</v>
      </c>
      <c r="D61">
        <v>301101</v>
      </c>
      <c r="E61" s="277">
        <v>0</v>
      </c>
      <c r="F61" s="277">
        <v>0</v>
      </c>
      <c r="G61" s="277">
        <v>3470.7</v>
      </c>
    </row>
    <row r="62" spans="1:7">
      <c r="A62">
        <v>4426</v>
      </c>
      <c r="B62" s="277">
        <v>5934.9</v>
      </c>
      <c r="C62">
        <v>300</v>
      </c>
      <c r="D62">
        <v>301101</v>
      </c>
      <c r="E62" s="277">
        <v>0</v>
      </c>
      <c r="F62" s="277">
        <v>0</v>
      </c>
    </row>
    <row r="63" spans="1:7">
      <c r="A63">
        <v>40100769</v>
      </c>
      <c r="C63">
        <v>300</v>
      </c>
      <c r="D63">
        <v>301101</v>
      </c>
      <c r="E63" s="277">
        <v>0</v>
      </c>
      <c r="F63" s="277">
        <v>0</v>
      </c>
      <c r="G63" s="277">
        <v>5934.9</v>
      </c>
    </row>
    <row r="64" spans="1:7">
      <c r="A64">
        <v>4426</v>
      </c>
      <c r="B64" s="277">
        <v>659.43</v>
      </c>
      <c r="C64">
        <v>300</v>
      </c>
      <c r="D64">
        <v>301101</v>
      </c>
      <c r="E64" s="277">
        <v>0</v>
      </c>
      <c r="F64" s="277">
        <v>0</v>
      </c>
    </row>
    <row r="65" spans="1:7">
      <c r="A65">
        <v>40100769</v>
      </c>
      <c r="C65">
        <v>300</v>
      </c>
      <c r="D65">
        <v>301101</v>
      </c>
      <c r="E65" s="277">
        <v>0</v>
      </c>
      <c r="F65" s="277">
        <v>0</v>
      </c>
      <c r="G65" s="277">
        <v>659.43</v>
      </c>
    </row>
    <row r="66" spans="1:7">
      <c r="A66">
        <v>62400687</v>
      </c>
      <c r="B66" s="277">
        <v>1117.96</v>
      </c>
      <c r="C66">
        <v>300</v>
      </c>
      <c r="D66">
        <v>301101</v>
      </c>
      <c r="E66" s="277">
        <v>1117.96</v>
      </c>
      <c r="F66" s="277">
        <v>212.41</v>
      </c>
    </row>
    <row r="67" spans="1:7">
      <c r="A67">
        <v>40100986</v>
      </c>
      <c r="C67">
        <v>300</v>
      </c>
      <c r="D67">
        <v>301101</v>
      </c>
      <c r="E67" s="277">
        <v>0</v>
      </c>
      <c r="F67" s="277">
        <v>0</v>
      </c>
      <c r="G67" s="277">
        <v>1117.96</v>
      </c>
    </row>
    <row r="68" spans="1:7">
      <c r="A68">
        <v>62400687</v>
      </c>
      <c r="B68" s="277">
        <v>558.98</v>
      </c>
      <c r="C68">
        <v>300</v>
      </c>
      <c r="D68">
        <v>301101</v>
      </c>
      <c r="E68" s="277">
        <v>558.98</v>
      </c>
      <c r="F68" s="277">
        <v>106.21</v>
      </c>
    </row>
    <row r="69" spans="1:7">
      <c r="A69">
        <v>40100986</v>
      </c>
      <c r="C69">
        <v>300</v>
      </c>
      <c r="D69">
        <v>301101</v>
      </c>
      <c r="E69" s="277">
        <v>0</v>
      </c>
      <c r="F69" s="277">
        <v>0</v>
      </c>
      <c r="G69" s="277">
        <v>558.98</v>
      </c>
    </row>
    <row r="70" spans="1:7">
      <c r="A70">
        <v>62400687</v>
      </c>
      <c r="B70" s="277">
        <v>558.98</v>
      </c>
      <c r="C70">
        <v>300</v>
      </c>
      <c r="D70">
        <v>301101</v>
      </c>
      <c r="E70" s="277">
        <v>558.98</v>
      </c>
      <c r="F70" s="277">
        <v>106.21</v>
      </c>
    </row>
    <row r="71" spans="1:7">
      <c r="A71">
        <v>40100986</v>
      </c>
      <c r="C71">
        <v>300</v>
      </c>
      <c r="D71">
        <v>301101</v>
      </c>
      <c r="E71" s="277">
        <v>0</v>
      </c>
      <c r="F71" s="277">
        <v>0</v>
      </c>
      <c r="G71" s="277">
        <v>558.98</v>
      </c>
    </row>
    <row r="72" spans="1:7">
      <c r="A72">
        <v>4426</v>
      </c>
      <c r="B72" s="277">
        <v>424.82</v>
      </c>
      <c r="C72">
        <v>300</v>
      </c>
      <c r="D72">
        <v>301101</v>
      </c>
      <c r="E72" s="277">
        <v>0</v>
      </c>
      <c r="F72" s="277">
        <v>0</v>
      </c>
    </row>
    <row r="73" spans="1:7">
      <c r="A73">
        <v>40100986</v>
      </c>
      <c r="C73">
        <v>300</v>
      </c>
      <c r="D73">
        <v>301101</v>
      </c>
      <c r="E73" s="277">
        <v>0</v>
      </c>
      <c r="F73" s="277">
        <v>0</v>
      </c>
      <c r="G73" s="277">
        <v>424.82</v>
      </c>
    </row>
    <row r="74" spans="1:7">
      <c r="A74">
        <v>62800665</v>
      </c>
      <c r="B74" s="277">
        <v>1650</v>
      </c>
      <c r="C74">
        <v>300</v>
      </c>
      <c r="D74">
        <v>301101</v>
      </c>
      <c r="E74" s="277">
        <v>1650</v>
      </c>
      <c r="F74" s="277">
        <v>313.5</v>
      </c>
    </row>
    <row r="75" spans="1:7">
      <c r="A75">
        <v>401003162</v>
      </c>
      <c r="C75">
        <v>300</v>
      </c>
      <c r="D75">
        <v>301101</v>
      </c>
      <c r="E75" s="277">
        <v>0</v>
      </c>
      <c r="F75" s="277">
        <v>0</v>
      </c>
      <c r="G75" s="277">
        <v>1650</v>
      </c>
    </row>
    <row r="76" spans="1:7">
      <c r="A76">
        <v>4426</v>
      </c>
      <c r="B76" s="277">
        <v>313.5</v>
      </c>
      <c r="C76">
        <v>300</v>
      </c>
      <c r="D76">
        <v>301101</v>
      </c>
      <c r="E76" s="277">
        <v>0</v>
      </c>
      <c r="F76" s="277">
        <v>0</v>
      </c>
    </row>
    <row r="77" spans="1:7">
      <c r="A77">
        <v>401003162</v>
      </c>
      <c r="C77">
        <v>300</v>
      </c>
      <c r="D77">
        <v>301101</v>
      </c>
      <c r="E77" s="277">
        <v>0</v>
      </c>
      <c r="F77" s="277">
        <v>0</v>
      </c>
      <c r="G77" s="277">
        <v>313.5</v>
      </c>
    </row>
    <row r="78" spans="1:7">
      <c r="A78">
        <v>62800665</v>
      </c>
      <c r="B78" s="277">
        <v>3080</v>
      </c>
      <c r="C78">
        <v>300</v>
      </c>
      <c r="D78">
        <v>301101</v>
      </c>
      <c r="E78" s="277">
        <v>3080</v>
      </c>
      <c r="F78" s="277">
        <v>585.20000000000005</v>
      </c>
    </row>
    <row r="79" spans="1:7">
      <c r="A79">
        <v>401003162</v>
      </c>
      <c r="C79">
        <v>300</v>
      </c>
      <c r="D79">
        <v>301101</v>
      </c>
      <c r="E79" s="277">
        <v>0</v>
      </c>
      <c r="F79" s="277">
        <v>0</v>
      </c>
      <c r="G79" s="277">
        <v>3080</v>
      </c>
    </row>
    <row r="80" spans="1:7">
      <c r="A80">
        <v>4426</v>
      </c>
      <c r="B80" s="277">
        <v>585.20000000000005</v>
      </c>
      <c r="C80">
        <v>300</v>
      </c>
      <c r="D80">
        <v>301101</v>
      </c>
      <c r="E80" s="277">
        <v>0</v>
      </c>
      <c r="F80" s="277">
        <v>0</v>
      </c>
    </row>
    <row r="81" spans="1:7">
      <c r="A81">
        <v>401003162</v>
      </c>
      <c r="C81">
        <v>300</v>
      </c>
      <c r="D81">
        <v>301101</v>
      </c>
      <c r="E81" s="277">
        <v>0</v>
      </c>
      <c r="F81" s="277">
        <v>0</v>
      </c>
      <c r="G81" s="277">
        <v>585.20000000000005</v>
      </c>
    </row>
    <row r="82" spans="1:7">
      <c r="A82">
        <v>62800665</v>
      </c>
      <c r="B82" s="277">
        <v>3080</v>
      </c>
      <c r="C82">
        <v>300</v>
      </c>
      <c r="D82">
        <v>301101</v>
      </c>
      <c r="E82" s="277">
        <v>3080</v>
      </c>
      <c r="F82" s="277">
        <v>585.20000000000005</v>
      </c>
    </row>
    <row r="83" spans="1:7">
      <c r="A83">
        <v>401003162</v>
      </c>
      <c r="C83">
        <v>300</v>
      </c>
      <c r="D83">
        <v>301101</v>
      </c>
      <c r="E83" s="277">
        <v>0</v>
      </c>
      <c r="F83" s="277">
        <v>0</v>
      </c>
      <c r="G83" s="277">
        <v>3080</v>
      </c>
    </row>
    <row r="84" spans="1:7">
      <c r="A84">
        <v>4426</v>
      </c>
      <c r="B84" s="277">
        <v>585.20000000000005</v>
      </c>
      <c r="C84">
        <v>300</v>
      </c>
      <c r="D84">
        <v>301101</v>
      </c>
      <c r="E84" s="277">
        <v>0</v>
      </c>
      <c r="F84" s="277">
        <v>0</v>
      </c>
    </row>
    <row r="85" spans="1:7">
      <c r="A85">
        <v>401003162</v>
      </c>
      <c r="C85">
        <v>300</v>
      </c>
      <c r="D85">
        <v>301101</v>
      </c>
      <c r="E85" s="277">
        <v>0</v>
      </c>
      <c r="F85" s="277">
        <v>0</v>
      </c>
      <c r="G85" s="277">
        <v>585.20000000000005</v>
      </c>
    </row>
    <row r="86" spans="1:7">
      <c r="A86">
        <v>62800665</v>
      </c>
      <c r="B86" s="277">
        <v>87.1</v>
      </c>
      <c r="C86">
        <v>300</v>
      </c>
      <c r="D86">
        <v>301301</v>
      </c>
      <c r="E86" s="277">
        <v>87.1</v>
      </c>
      <c r="F86" s="277">
        <v>16.55</v>
      </c>
    </row>
    <row r="87" spans="1:7">
      <c r="A87">
        <v>401002243</v>
      </c>
      <c r="C87">
        <v>300</v>
      </c>
      <c r="D87">
        <v>301301</v>
      </c>
      <c r="E87" s="277">
        <v>0</v>
      </c>
      <c r="F87" s="277">
        <v>0</v>
      </c>
      <c r="G87" s="277">
        <v>87.1</v>
      </c>
    </row>
    <row r="88" spans="1:7">
      <c r="A88">
        <v>62800665</v>
      </c>
      <c r="B88" s="277">
        <v>1724.57</v>
      </c>
      <c r="C88">
        <v>300</v>
      </c>
      <c r="D88">
        <v>301301</v>
      </c>
      <c r="E88" s="277">
        <v>1724.57</v>
      </c>
      <c r="F88" s="277">
        <v>327.67</v>
      </c>
    </row>
    <row r="89" spans="1:7">
      <c r="A89">
        <v>401002243</v>
      </c>
      <c r="C89">
        <v>300</v>
      </c>
      <c r="D89">
        <v>301301</v>
      </c>
      <c r="E89" s="277">
        <v>0</v>
      </c>
      <c r="F89" s="277">
        <v>0</v>
      </c>
      <c r="G89" s="277">
        <v>1724.57</v>
      </c>
    </row>
    <row r="90" spans="1:7">
      <c r="A90">
        <v>62800665</v>
      </c>
      <c r="B90" s="277">
        <v>17.420000000000002</v>
      </c>
      <c r="C90">
        <v>300</v>
      </c>
      <c r="D90">
        <v>301301</v>
      </c>
      <c r="E90" s="277">
        <v>17.420000000000002</v>
      </c>
      <c r="F90" s="277">
        <v>3.31</v>
      </c>
    </row>
    <row r="91" spans="1:7">
      <c r="A91">
        <v>401002243</v>
      </c>
      <c r="C91">
        <v>300</v>
      </c>
      <c r="D91">
        <v>301301</v>
      </c>
      <c r="E91" s="277">
        <v>0</v>
      </c>
      <c r="F91" s="277">
        <v>0</v>
      </c>
      <c r="G91" s="277">
        <v>17.420000000000002</v>
      </c>
    </row>
    <row r="92" spans="1:7">
      <c r="A92">
        <v>62800665</v>
      </c>
      <c r="B92" s="277">
        <v>139.36000000000001</v>
      </c>
      <c r="C92">
        <v>300</v>
      </c>
      <c r="D92">
        <v>301301</v>
      </c>
      <c r="E92" s="277">
        <v>139.36000000000001</v>
      </c>
      <c r="F92" s="277">
        <v>26.48</v>
      </c>
    </row>
    <row r="93" spans="1:7">
      <c r="A93">
        <v>401002243</v>
      </c>
      <c r="C93">
        <v>300</v>
      </c>
      <c r="D93">
        <v>301301</v>
      </c>
      <c r="E93" s="277">
        <v>0</v>
      </c>
      <c r="F93" s="277">
        <v>0</v>
      </c>
      <c r="G93" s="277">
        <v>139.36000000000001</v>
      </c>
    </row>
    <row r="94" spans="1:7">
      <c r="A94">
        <v>62800665</v>
      </c>
      <c r="B94" s="277">
        <v>209.04</v>
      </c>
      <c r="C94">
        <v>300</v>
      </c>
      <c r="D94">
        <v>301301</v>
      </c>
      <c r="E94" s="277">
        <v>209.04</v>
      </c>
      <c r="F94" s="277">
        <v>39.72</v>
      </c>
    </row>
    <row r="95" spans="1:7">
      <c r="A95">
        <v>401002243</v>
      </c>
      <c r="C95">
        <v>300</v>
      </c>
      <c r="D95">
        <v>301301</v>
      </c>
      <c r="E95" s="277">
        <v>0</v>
      </c>
      <c r="F95" s="277">
        <v>0</v>
      </c>
      <c r="G95" s="277">
        <v>209.04</v>
      </c>
    </row>
    <row r="96" spans="1:7">
      <c r="A96">
        <v>62800665</v>
      </c>
      <c r="B96" s="277">
        <v>104.52</v>
      </c>
      <c r="C96">
        <v>300</v>
      </c>
      <c r="D96">
        <v>301301</v>
      </c>
      <c r="E96" s="277">
        <v>104.52</v>
      </c>
      <c r="F96" s="277">
        <v>19.86</v>
      </c>
    </row>
    <row r="97" spans="1:7">
      <c r="A97">
        <v>401002243</v>
      </c>
      <c r="C97">
        <v>300</v>
      </c>
      <c r="D97">
        <v>301301</v>
      </c>
      <c r="E97" s="277">
        <v>0</v>
      </c>
      <c r="F97" s="277">
        <v>0</v>
      </c>
      <c r="G97" s="277">
        <v>104.52</v>
      </c>
    </row>
    <row r="98" spans="1:7">
      <c r="A98">
        <v>62800665</v>
      </c>
      <c r="B98" s="277">
        <v>34.840000000000003</v>
      </c>
      <c r="C98">
        <v>300</v>
      </c>
      <c r="D98">
        <v>301301</v>
      </c>
      <c r="E98" s="277">
        <v>34.840000000000003</v>
      </c>
      <c r="F98" s="277">
        <v>6.62</v>
      </c>
    </row>
    <row r="99" spans="1:7">
      <c r="A99">
        <v>401002243</v>
      </c>
      <c r="C99">
        <v>300</v>
      </c>
      <c r="D99">
        <v>301301</v>
      </c>
      <c r="E99" s="277">
        <v>0</v>
      </c>
      <c r="F99" s="277">
        <v>0</v>
      </c>
      <c r="G99" s="277">
        <v>34.840000000000003</v>
      </c>
    </row>
    <row r="100" spans="1:7">
      <c r="A100">
        <v>62800665</v>
      </c>
      <c r="B100" s="277">
        <v>17.420000000000002</v>
      </c>
      <c r="C100">
        <v>300</v>
      </c>
      <c r="D100">
        <v>301301</v>
      </c>
      <c r="E100" s="277">
        <v>17.420000000000002</v>
      </c>
      <c r="F100" s="277">
        <v>3.31</v>
      </c>
    </row>
    <row r="101" spans="1:7">
      <c r="A101">
        <v>401002243</v>
      </c>
      <c r="C101">
        <v>300</v>
      </c>
      <c r="D101">
        <v>301301</v>
      </c>
      <c r="E101" s="277">
        <v>0</v>
      </c>
      <c r="F101" s="277">
        <v>0</v>
      </c>
      <c r="G101" s="277">
        <v>17.420000000000002</v>
      </c>
    </row>
    <row r="102" spans="1:7">
      <c r="A102">
        <v>62800665</v>
      </c>
      <c r="B102" s="277">
        <v>87.1</v>
      </c>
      <c r="C102">
        <v>300</v>
      </c>
      <c r="D102">
        <v>301301</v>
      </c>
      <c r="E102" s="277">
        <v>87.1</v>
      </c>
      <c r="F102" s="277">
        <v>16.55</v>
      </c>
    </row>
    <row r="103" spans="1:7">
      <c r="A103">
        <v>401002243</v>
      </c>
      <c r="C103">
        <v>300</v>
      </c>
      <c r="D103">
        <v>301301</v>
      </c>
      <c r="E103" s="277">
        <v>0</v>
      </c>
      <c r="F103" s="277">
        <v>0</v>
      </c>
      <c r="G103" s="277">
        <v>87.1</v>
      </c>
    </row>
    <row r="104" spans="1:7">
      <c r="A104">
        <v>62800665</v>
      </c>
      <c r="B104" s="277">
        <v>1863.92</v>
      </c>
      <c r="C104">
        <v>300</v>
      </c>
      <c r="D104">
        <v>301301</v>
      </c>
      <c r="E104" s="277">
        <v>1863.92</v>
      </c>
      <c r="F104" s="277">
        <v>354.14</v>
      </c>
    </row>
    <row r="105" spans="1:7">
      <c r="A105">
        <v>401002243</v>
      </c>
      <c r="C105">
        <v>300</v>
      </c>
      <c r="D105">
        <v>301301</v>
      </c>
      <c r="E105" s="277">
        <v>0</v>
      </c>
      <c r="F105" s="277">
        <v>0</v>
      </c>
      <c r="G105" s="277">
        <v>1863.92</v>
      </c>
    </row>
    <row r="106" spans="1:7">
      <c r="A106">
        <v>62800665</v>
      </c>
      <c r="B106" s="277">
        <v>139.36000000000001</v>
      </c>
      <c r="C106">
        <v>300</v>
      </c>
      <c r="D106">
        <v>301301</v>
      </c>
      <c r="E106" s="277">
        <v>139.36000000000001</v>
      </c>
      <c r="F106" s="277">
        <v>26.48</v>
      </c>
    </row>
    <row r="107" spans="1:7">
      <c r="A107">
        <v>401002243</v>
      </c>
      <c r="C107">
        <v>300</v>
      </c>
      <c r="D107">
        <v>301301</v>
      </c>
      <c r="E107" s="277">
        <v>0</v>
      </c>
      <c r="F107" s="277">
        <v>0</v>
      </c>
      <c r="G107" s="277">
        <v>139.36000000000001</v>
      </c>
    </row>
    <row r="108" spans="1:7">
      <c r="A108">
        <v>62800665</v>
      </c>
      <c r="B108" s="277">
        <v>34.840000000000003</v>
      </c>
      <c r="C108">
        <v>300</v>
      </c>
      <c r="D108">
        <v>301301</v>
      </c>
      <c r="E108" s="277">
        <v>34.840000000000003</v>
      </c>
      <c r="F108" s="277">
        <v>6.62</v>
      </c>
    </row>
    <row r="109" spans="1:7">
      <c r="A109">
        <v>401002243</v>
      </c>
      <c r="C109">
        <v>300</v>
      </c>
      <c r="D109">
        <v>301301</v>
      </c>
      <c r="E109" s="277">
        <v>0</v>
      </c>
      <c r="F109" s="277">
        <v>0</v>
      </c>
      <c r="G109" s="277">
        <v>34.840000000000003</v>
      </c>
    </row>
    <row r="110" spans="1:7">
      <c r="A110">
        <v>62800665</v>
      </c>
      <c r="B110" s="277">
        <v>69.680000000000007</v>
      </c>
      <c r="C110">
        <v>300</v>
      </c>
      <c r="D110">
        <v>301301</v>
      </c>
      <c r="E110" s="277">
        <v>69.680000000000007</v>
      </c>
      <c r="F110" s="277">
        <v>13.24</v>
      </c>
    </row>
    <row r="111" spans="1:7">
      <c r="A111">
        <v>401002243</v>
      </c>
      <c r="C111">
        <v>300</v>
      </c>
      <c r="D111">
        <v>301301</v>
      </c>
      <c r="E111" s="277">
        <v>0</v>
      </c>
      <c r="F111" s="277">
        <v>0</v>
      </c>
      <c r="G111" s="277">
        <v>69.680000000000007</v>
      </c>
    </row>
    <row r="112" spans="1:7">
      <c r="A112">
        <v>62800665</v>
      </c>
      <c r="B112" s="277">
        <v>87.1</v>
      </c>
      <c r="C112">
        <v>300</v>
      </c>
      <c r="D112">
        <v>301301</v>
      </c>
      <c r="E112" s="277">
        <v>87.1</v>
      </c>
      <c r="F112" s="277">
        <v>16.55</v>
      </c>
    </row>
    <row r="113" spans="1:7">
      <c r="A113">
        <v>401002243</v>
      </c>
      <c r="C113">
        <v>300</v>
      </c>
      <c r="D113">
        <v>301301</v>
      </c>
      <c r="E113" s="277">
        <v>0</v>
      </c>
      <c r="F113" s="277">
        <v>0</v>
      </c>
      <c r="G113" s="277">
        <v>87.1</v>
      </c>
    </row>
    <row r="114" spans="1:7">
      <c r="A114">
        <v>62800665</v>
      </c>
      <c r="B114" s="277">
        <v>17.420000000000002</v>
      </c>
      <c r="C114">
        <v>300</v>
      </c>
      <c r="D114">
        <v>301301</v>
      </c>
      <c r="E114" s="277">
        <v>17.420000000000002</v>
      </c>
      <c r="F114" s="277">
        <v>3.31</v>
      </c>
    </row>
    <row r="115" spans="1:7">
      <c r="A115">
        <v>401002243</v>
      </c>
      <c r="C115">
        <v>300</v>
      </c>
      <c r="D115">
        <v>301301</v>
      </c>
      <c r="E115" s="277">
        <v>0</v>
      </c>
      <c r="F115" s="277">
        <v>0</v>
      </c>
      <c r="G115" s="277">
        <v>17.420000000000002</v>
      </c>
    </row>
    <row r="116" spans="1:7">
      <c r="A116">
        <v>62800665</v>
      </c>
      <c r="B116" s="277">
        <v>52.26</v>
      </c>
      <c r="C116">
        <v>300</v>
      </c>
      <c r="D116">
        <v>301301</v>
      </c>
      <c r="E116" s="277">
        <v>52.26</v>
      </c>
      <c r="F116" s="277">
        <v>9.93</v>
      </c>
    </row>
    <row r="117" spans="1:7">
      <c r="A117">
        <v>401002243</v>
      </c>
      <c r="C117">
        <v>300</v>
      </c>
      <c r="D117">
        <v>301301</v>
      </c>
      <c r="E117" s="277">
        <v>0</v>
      </c>
      <c r="F117" s="277">
        <v>0</v>
      </c>
      <c r="G117" s="277">
        <v>52.26</v>
      </c>
    </row>
    <row r="118" spans="1:7">
      <c r="A118">
        <v>62800665</v>
      </c>
      <c r="B118" s="277">
        <v>1149.71</v>
      </c>
      <c r="C118">
        <v>300</v>
      </c>
      <c r="D118">
        <v>301301</v>
      </c>
      <c r="E118" s="277">
        <v>1149.71</v>
      </c>
      <c r="F118" s="277">
        <v>218.44</v>
      </c>
    </row>
    <row r="119" spans="1:7">
      <c r="A119">
        <v>401002243</v>
      </c>
      <c r="C119">
        <v>300</v>
      </c>
      <c r="D119">
        <v>301301</v>
      </c>
      <c r="E119" s="277">
        <v>0</v>
      </c>
      <c r="F119" s="277">
        <v>0</v>
      </c>
      <c r="G119" s="277">
        <v>1149.71</v>
      </c>
    </row>
    <row r="120" spans="1:7">
      <c r="A120">
        <v>62800665</v>
      </c>
      <c r="B120" s="277">
        <v>121.94</v>
      </c>
      <c r="C120">
        <v>300</v>
      </c>
      <c r="D120">
        <v>301301</v>
      </c>
      <c r="E120" s="277">
        <v>121.94</v>
      </c>
      <c r="F120" s="277">
        <v>23.17</v>
      </c>
    </row>
    <row r="121" spans="1:7">
      <c r="A121">
        <v>401002243</v>
      </c>
      <c r="C121">
        <v>300</v>
      </c>
      <c r="D121">
        <v>301301</v>
      </c>
      <c r="E121" s="277">
        <v>0</v>
      </c>
      <c r="F121" s="277">
        <v>0</v>
      </c>
      <c r="G121" s="277">
        <v>121.94</v>
      </c>
    </row>
    <row r="122" spans="1:7">
      <c r="A122">
        <v>62800665</v>
      </c>
      <c r="B122" s="277">
        <v>34.840000000000003</v>
      </c>
      <c r="C122">
        <v>300</v>
      </c>
      <c r="D122">
        <v>301301</v>
      </c>
      <c r="E122" s="277">
        <v>34.840000000000003</v>
      </c>
      <c r="F122" s="277">
        <v>6.62</v>
      </c>
    </row>
    <row r="123" spans="1:7">
      <c r="A123">
        <v>401002243</v>
      </c>
      <c r="C123">
        <v>300</v>
      </c>
      <c r="D123">
        <v>301301</v>
      </c>
      <c r="E123" s="277">
        <v>0</v>
      </c>
      <c r="F123" s="277">
        <v>0</v>
      </c>
      <c r="G123" s="277">
        <v>34.840000000000003</v>
      </c>
    </row>
    <row r="124" spans="1:7">
      <c r="A124">
        <v>62800665</v>
      </c>
      <c r="B124" s="277">
        <v>52.26</v>
      </c>
      <c r="C124">
        <v>300</v>
      </c>
      <c r="D124">
        <v>301301</v>
      </c>
      <c r="E124" s="277">
        <v>52.26</v>
      </c>
      <c r="F124" s="277">
        <v>9.93</v>
      </c>
    </row>
    <row r="125" spans="1:7">
      <c r="A125">
        <v>401002243</v>
      </c>
      <c r="C125">
        <v>300</v>
      </c>
      <c r="D125">
        <v>301301</v>
      </c>
      <c r="E125" s="277">
        <v>0</v>
      </c>
      <c r="F125" s="277">
        <v>0</v>
      </c>
      <c r="G125" s="277">
        <v>52.26</v>
      </c>
    </row>
    <row r="126" spans="1:7">
      <c r="A126">
        <v>62800665</v>
      </c>
      <c r="B126" s="277">
        <v>52.26</v>
      </c>
      <c r="C126">
        <v>300</v>
      </c>
      <c r="D126">
        <v>301301</v>
      </c>
      <c r="E126" s="277">
        <v>52.26</v>
      </c>
      <c r="F126" s="277">
        <v>9.93</v>
      </c>
    </row>
    <row r="127" spans="1:7">
      <c r="A127">
        <v>401002243</v>
      </c>
      <c r="C127">
        <v>300</v>
      </c>
      <c r="D127">
        <v>301301</v>
      </c>
      <c r="E127" s="277">
        <v>0</v>
      </c>
      <c r="F127" s="277">
        <v>0</v>
      </c>
      <c r="G127" s="277">
        <v>52.26</v>
      </c>
    </row>
    <row r="128" spans="1:7">
      <c r="A128">
        <v>62800665</v>
      </c>
      <c r="B128" s="277">
        <v>34.840000000000003</v>
      </c>
      <c r="C128">
        <v>300</v>
      </c>
      <c r="D128">
        <v>301301</v>
      </c>
      <c r="E128" s="277">
        <v>34.840000000000003</v>
      </c>
      <c r="F128" s="277">
        <v>6.62</v>
      </c>
    </row>
    <row r="129" spans="1:7">
      <c r="A129">
        <v>401002243</v>
      </c>
      <c r="C129">
        <v>300</v>
      </c>
      <c r="D129">
        <v>301301</v>
      </c>
      <c r="E129" s="277">
        <v>0</v>
      </c>
      <c r="F129" s="277">
        <v>0</v>
      </c>
      <c r="G129" s="277">
        <v>34.840000000000003</v>
      </c>
    </row>
    <row r="130" spans="1:7">
      <c r="A130">
        <v>62800665</v>
      </c>
      <c r="B130" s="277">
        <v>17.47</v>
      </c>
      <c r="C130">
        <v>300</v>
      </c>
      <c r="D130">
        <v>301301</v>
      </c>
      <c r="E130" s="277">
        <v>17.47</v>
      </c>
      <c r="F130" s="277">
        <v>3.32</v>
      </c>
    </row>
    <row r="131" spans="1:7">
      <c r="A131">
        <v>401002243</v>
      </c>
      <c r="C131">
        <v>300</v>
      </c>
      <c r="D131">
        <v>301301</v>
      </c>
      <c r="E131" s="277">
        <v>0</v>
      </c>
      <c r="F131" s="277">
        <v>0</v>
      </c>
      <c r="G131" s="277">
        <v>17.47</v>
      </c>
    </row>
    <row r="132" spans="1:7">
      <c r="A132">
        <v>62800665</v>
      </c>
      <c r="B132" s="277">
        <v>4977.1000000000004</v>
      </c>
      <c r="C132">
        <v>300</v>
      </c>
      <c r="D132">
        <v>301301</v>
      </c>
      <c r="E132" s="277">
        <v>4977.1000000000004</v>
      </c>
      <c r="F132" s="277">
        <v>945.65</v>
      </c>
    </row>
    <row r="133" spans="1:7">
      <c r="A133">
        <v>401002243</v>
      </c>
      <c r="C133">
        <v>300</v>
      </c>
      <c r="D133">
        <v>301301</v>
      </c>
      <c r="E133" s="277">
        <v>0</v>
      </c>
      <c r="F133" s="277">
        <v>0</v>
      </c>
      <c r="G133" s="277">
        <v>4977.1000000000004</v>
      </c>
    </row>
    <row r="134" spans="1:7">
      <c r="A134">
        <v>442800536</v>
      </c>
      <c r="B134" s="277">
        <v>2114</v>
      </c>
      <c r="C134">
        <v>300</v>
      </c>
      <c r="D134">
        <v>301301</v>
      </c>
      <c r="E134" s="277">
        <v>0</v>
      </c>
      <c r="F134" s="277">
        <v>0</v>
      </c>
    </row>
    <row r="135" spans="1:7">
      <c r="A135">
        <v>401002243</v>
      </c>
      <c r="C135">
        <v>300</v>
      </c>
      <c r="D135">
        <v>301301</v>
      </c>
      <c r="E135" s="277">
        <v>0</v>
      </c>
      <c r="F135" s="277">
        <v>0</v>
      </c>
      <c r="G135" s="277">
        <v>2114</v>
      </c>
    </row>
    <row r="136" spans="1:7">
      <c r="A136">
        <v>62800665</v>
      </c>
      <c r="B136" s="277">
        <v>27290.61</v>
      </c>
      <c r="C136">
        <v>300</v>
      </c>
      <c r="D136">
        <v>301301</v>
      </c>
      <c r="E136" s="277">
        <v>27290.61</v>
      </c>
      <c r="F136" s="277">
        <v>5185.22</v>
      </c>
    </row>
    <row r="137" spans="1:7">
      <c r="A137">
        <v>401002209</v>
      </c>
      <c r="C137">
        <v>300</v>
      </c>
      <c r="D137">
        <v>301301</v>
      </c>
      <c r="E137" s="277">
        <v>0</v>
      </c>
      <c r="F137" s="277">
        <v>0</v>
      </c>
      <c r="G137" s="277">
        <v>27290.61</v>
      </c>
    </row>
    <row r="138" spans="1:7">
      <c r="A138">
        <v>442800536</v>
      </c>
      <c r="B138" s="277">
        <v>5185.22</v>
      </c>
      <c r="C138">
        <v>300</v>
      </c>
      <c r="D138">
        <v>301301</v>
      </c>
      <c r="E138" s="277">
        <v>0</v>
      </c>
      <c r="F138" s="277">
        <v>0</v>
      </c>
    </row>
    <row r="139" spans="1:7">
      <c r="A139">
        <v>401002209</v>
      </c>
      <c r="C139">
        <v>300</v>
      </c>
      <c r="D139">
        <v>301301</v>
      </c>
      <c r="E139" s="277">
        <v>0</v>
      </c>
      <c r="F139" s="277">
        <v>0</v>
      </c>
      <c r="G139" s="277">
        <v>5185.22</v>
      </c>
    </row>
    <row r="140" spans="1:7">
      <c r="A140">
        <v>442800536</v>
      </c>
      <c r="B140" s="277">
        <v>-0.01</v>
      </c>
      <c r="C140">
        <v>300</v>
      </c>
      <c r="D140">
        <v>301301</v>
      </c>
      <c r="E140" s="277">
        <v>0</v>
      </c>
      <c r="F140" s="277">
        <v>0</v>
      </c>
    </row>
    <row r="141" spans="1:7">
      <c r="A141">
        <v>401002209</v>
      </c>
      <c r="C141">
        <v>300</v>
      </c>
      <c r="D141">
        <v>301301</v>
      </c>
      <c r="E141" s="277">
        <v>0</v>
      </c>
      <c r="F141" s="277">
        <v>0</v>
      </c>
      <c r="G141" s="277">
        <v>-0.01</v>
      </c>
    </row>
    <row r="142" spans="1:7">
      <c r="A142">
        <v>6123003384</v>
      </c>
      <c r="B142" s="277">
        <v>46685.5</v>
      </c>
      <c r="C142">
        <v>300</v>
      </c>
      <c r="D142">
        <v>301101</v>
      </c>
      <c r="E142" s="277">
        <v>46685.5</v>
      </c>
      <c r="F142" s="277">
        <v>8870.25</v>
      </c>
    </row>
    <row r="143" spans="1:7">
      <c r="A143">
        <v>401002822</v>
      </c>
      <c r="C143">
        <v>300</v>
      </c>
      <c r="D143">
        <v>301101</v>
      </c>
      <c r="E143" s="277">
        <v>0</v>
      </c>
      <c r="F143" s="277">
        <v>0</v>
      </c>
      <c r="G143" s="277">
        <v>46685.5</v>
      </c>
    </row>
    <row r="144" spans="1:7">
      <c r="A144">
        <v>4426</v>
      </c>
      <c r="B144" s="277">
        <v>8870.25</v>
      </c>
      <c r="C144">
        <v>300</v>
      </c>
      <c r="D144">
        <v>301101</v>
      </c>
      <c r="E144" s="277">
        <v>0</v>
      </c>
      <c r="F144" s="277">
        <v>0</v>
      </c>
    </row>
    <row r="145" spans="1:7">
      <c r="A145">
        <v>401002822</v>
      </c>
      <c r="C145">
        <v>300</v>
      </c>
      <c r="D145">
        <v>301101</v>
      </c>
      <c r="E145" s="277">
        <v>0</v>
      </c>
      <c r="F145" s="277">
        <v>0</v>
      </c>
      <c r="G145" s="277">
        <v>8870.25</v>
      </c>
    </row>
    <row r="146" spans="1:7">
      <c r="A146">
        <v>4426</v>
      </c>
      <c r="B146" s="277">
        <v>0.01</v>
      </c>
      <c r="C146">
        <v>300</v>
      </c>
      <c r="D146">
        <v>301101</v>
      </c>
      <c r="E146" s="277">
        <v>0</v>
      </c>
      <c r="F146" s="277">
        <v>0</v>
      </c>
    </row>
    <row r="147" spans="1:7">
      <c r="A147">
        <v>401002822</v>
      </c>
      <c r="C147">
        <v>300</v>
      </c>
      <c r="D147">
        <v>301101</v>
      </c>
      <c r="E147" s="277">
        <v>0</v>
      </c>
      <c r="F147" s="277">
        <v>0</v>
      </c>
      <c r="G147" s="277">
        <v>0.01</v>
      </c>
    </row>
    <row r="148" spans="1:7">
      <c r="A148">
        <v>6052003106</v>
      </c>
      <c r="B148" s="277">
        <v>659.39</v>
      </c>
      <c r="C148">
        <v>300</v>
      </c>
      <c r="D148">
        <v>301102</v>
      </c>
      <c r="E148" s="277">
        <v>659.39</v>
      </c>
      <c r="F148" s="277">
        <v>59.35</v>
      </c>
    </row>
    <row r="149" spans="1:7">
      <c r="A149">
        <v>401002822</v>
      </c>
      <c r="C149">
        <v>300</v>
      </c>
      <c r="D149">
        <v>301102</v>
      </c>
      <c r="E149" s="277">
        <v>0</v>
      </c>
      <c r="F149" s="277">
        <v>0</v>
      </c>
      <c r="G149" s="277">
        <v>659.39</v>
      </c>
    </row>
    <row r="150" spans="1:7">
      <c r="A150">
        <v>6052003106</v>
      </c>
      <c r="B150" s="277">
        <v>87.92</v>
      </c>
      <c r="C150">
        <v>300</v>
      </c>
      <c r="D150">
        <v>301102</v>
      </c>
      <c r="E150" s="277">
        <v>87.92</v>
      </c>
      <c r="F150" s="277">
        <v>7.91</v>
      </c>
    </row>
    <row r="151" spans="1:7">
      <c r="A151">
        <v>401002822</v>
      </c>
      <c r="C151">
        <v>300</v>
      </c>
      <c r="D151">
        <v>301102</v>
      </c>
      <c r="E151" s="277">
        <v>0</v>
      </c>
      <c r="F151" s="277">
        <v>0</v>
      </c>
      <c r="G151" s="277">
        <v>87.92</v>
      </c>
    </row>
    <row r="152" spans="1:7">
      <c r="A152">
        <v>6052003106</v>
      </c>
      <c r="B152" s="277">
        <v>35.17</v>
      </c>
      <c r="C152">
        <v>300</v>
      </c>
      <c r="D152">
        <v>301102</v>
      </c>
      <c r="E152" s="277">
        <v>35.17</v>
      </c>
      <c r="F152" s="277">
        <v>3.17</v>
      </c>
    </row>
    <row r="153" spans="1:7">
      <c r="A153">
        <v>401002822</v>
      </c>
      <c r="C153">
        <v>300</v>
      </c>
      <c r="D153">
        <v>301102</v>
      </c>
      <c r="E153" s="277">
        <v>0</v>
      </c>
      <c r="F153" s="277">
        <v>0</v>
      </c>
      <c r="G153" s="277">
        <v>35.17</v>
      </c>
    </row>
    <row r="154" spans="1:7">
      <c r="A154">
        <v>6052003106</v>
      </c>
      <c r="B154" s="277">
        <v>8.7899999999999991</v>
      </c>
      <c r="C154">
        <v>300</v>
      </c>
      <c r="D154">
        <v>301102</v>
      </c>
      <c r="E154" s="277">
        <v>8.7899999999999991</v>
      </c>
      <c r="F154" s="277">
        <v>0.79</v>
      </c>
    </row>
    <row r="155" spans="1:7">
      <c r="A155">
        <v>401002822</v>
      </c>
      <c r="C155">
        <v>300</v>
      </c>
      <c r="D155">
        <v>301102</v>
      </c>
      <c r="E155" s="277">
        <v>0</v>
      </c>
      <c r="F155" s="277">
        <v>0</v>
      </c>
      <c r="G155" s="277">
        <v>8.7899999999999991</v>
      </c>
    </row>
    <row r="156" spans="1:7">
      <c r="A156">
        <v>6052003106</v>
      </c>
      <c r="B156" s="277">
        <v>35.17</v>
      </c>
      <c r="C156">
        <v>300</v>
      </c>
      <c r="D156">
        <v>301102</v>
      </c>
      <c r="E156" s="277">
        <v>35.17</v>
      </c>
      <c r="F156" s="277">
        <v>3.17</v>
      </c>
    </row>
    <row r="157" spans="1:7">
      <c r="A157">
        <v>401002822</v>
      </c>
      <c r="C157">
        <v>300</v>
      </c>
      <c r="D157">
        <v>301102</v>
      </c>
      <c r="E157" s="277">
        <v>0</v>
      </c>
      <c r="F157" s="277">
        <v>0</v>
      </c>
      <c r="G157" s="277">
        <v>35.17</v>
      </c>
    </row>
    <row r="158" spans="1:7">
      <c r="A158">
        <v>6052003106</v>
      </c>
      <c r="B158" s="277">
        <v>26.37</v>
      </c>
      <c r="C158">
        <v>300</v>
      </c>
      <c r="D158">
        <v>301102</v>
      </c>
      <c r="E158" s="277">
        <v>26.37</v>
      </c>
      <c r="F158" s="277">
        <v>2.37</v>
      </c>
    </row>
    <row r="159" spans="1:7">
      <c r="A159">
        <v>401002822</v>
      </c>
      <c r="C159">
        <v>300</v>
      </c>
      <c r="D159">
        <v>301102</v>
      </c>
      <c r="E159" s="277">
        <v>0</v>
      </c>
      <c r="F159" s="277">
        <v>0</v>
      </c>
      <c r="G159" s="277">
        <v>26.37</v>
      </c>
    </row>
    <row r="160" spans="1:7">
      <c r="A160">
        <v>6052003106</v>
      </c>
      <c r="B160" s="277">
        <v>26.37</v>
      </c>
      <c r="C160">
        <v>300</v>
      </c>
      <c r="D160">
        <v>301102</v>
      </c>
      <c r="E160" s="277">
        <v>26.37</v>
      </c>
      <c r="F160" s="277">
        <v>2.37</v>
      </c>
    </row>
    <row r="161" spans="1:7">
      <c r="A161">
        <v>401002822</v>
      </c>
      <c r="C161">
        <v>300</v>
      </c>
      <c r="D161">
        <v>301102</v>
      </c>
      <c r="E161" s="277">
        <v>0</v>
      </c>
      <c r="F161" s="277">
        <v>0</v>
      </c>
      <c r="G161" s="277">
        <v>26.37</v>
      </c>
    </row>
    <row r="162" spans="1:7">
      <c r="A162">
        <v>4426</v>
      </c>
      <c r="B162" s="277">
        <v>79.13</v>
      </c>
      <c r="C162">
        <v>300</v>
      </c>
      <c r="D162">
        <v>301102</v>
      </c>
      <c r="E162" s="277">
        <v>0</v>
      </c>
      <c r="F162" s="277">
        <v>0</v>
      </c>
    </row>
    <row r="163" spans="1:7">
      <c r="A163">
        <v>401002822</v>
      </c>
      <c r="C163">
        <v>300</v>
      </c>
      <c r="D163">
        <v>301102</v>
      </c>
      <c r="E163" s="277">
        <v>0</v>
      </c>
      <c r="F163" s="277">
        <v>0</v>
      </c>
      <c r="G163" s="277">
        <v>79.13</v>
      </c>
    </row>
    <row r="164" spans="1:7">
      <c r="A164">
        <v>6053003214</v>
      </c>
      <c r="B164" s="277">
        <v>1826.04</v>
      </c>
      <c r="C164">
        <v>300</v>
      </c>
      <c r="D164">
        <v>301101</v>
      </c>
      <c r="E164" s="277">
        <v>1826.04</v>
      </c>
      <c r="F164" s="277">
        <v>346.95</v>
      </c>
    </row>
    <row r="165" spans="1:7">
      <c r="A165">
        <v>401002822</v>
      </c>
      <c r="C165">
        <v>300</v>
      </c>
      <c r="D165">
        <v>301101</v>
      </c>
      <c r="E165" s="277">
        <v>0</v>
      </c>
      <c r="F165" s="277">
        <v>0</v>
      </c>
      <c r="G165" s="277">
        <v>1826.04</v>
      </c>
    </row>
    <row r="166" spans="1:7">
      <c r="A166">
        <v>6053003214</v>
      </c>
      <c r="B166" s="277">
        <v>243.47</v>
      </c>
      <c r="C166">
        <v>300</v>
      </c>
      <c r="D166">
        <v>301101</v>
      </c>
      <c r="E166" s="277">
        <v>243.47</v>
      </c>
      <c r="F166" s="277">
        <v>46.26</v>
      </c>
    </row>
    <row r="167" spans="1:7">
      <c r="A167">
        <v>401002822</v>
      </c>
      <c r="C167">
        <v>300</v>
      </c>
      <c r="D167">
        <v>301101</v>
      </c>
      <c r="E167" s="277">
        <v>0</v>
      </c>
      <c r="F167" s="277">
        <v>0</v>
      </c>
      <c r="G167" s="277">
        <v>243.47</v>
      </c>
    </row>
    <row r="168" spans="1:7">
      <c r="A168">
        <v>6053003214</v>
      </c>
      <c r="B168" s="277">
        <v>97.39</v>
      </c>
      <c r="C168">
        <v>300</v>
      </c>
      <c r="D168">
        <v>301101</v>
      </c>
      <c r="E168" s="277">
        <v>97.39</v>
      </c>
      <c r="F168" s="277">
        <v>18.5</v>
      </c>
    </row>
    <row r="169" spans="1:7">
      <c r="A169">
        <v>401002822</v>
      </c>
      <c r="C169">
        <v>300</v>
      </c>
      <c r="D169">
        <v>301101</v>
      </c>
      <c r="E169" s="277">
        <v>0</v>
      </c>
      <c r="F169" s="277">
        <v>0</v>
      </c>
      <c r="G169" s="277">
        <v>97.39</v>
      </c>
    </row>
    <row r="170" spans="1:7">
      <c r="A170">
        <v>6053003214</v>
      </c>
      <c r="B170" s="277">
        <v>24.35</v>
      </c>
      <c r="C170">
        <v>300</v>
      </c>
      <c r="D170">
        <v>301101</v>
      </c>
      <c r="E170" s="277">
        <v>24.35</v>
      </c>
      <c r="F170" s="277">
        <v>4.63</v>
      </c>
    </row>
    <row r="171" spans="1:7">
      <c r="A171">
        <v>401002822</v>
      </c>
      <c r="C171">
        <v>300</v>
      </c>
      <c r="D171">
        <v>301101</v>
      </c>
      <c r="E171" s="277">
        <v>0</v>
      </c>
      <c r="F171" s="277">
        <v>0</v>
      </c>
      <c r="G171" s="277">
        <v>24.35</v>
      </c>
    </row>
    <row r="172" spans="1:7">
      <c r="A172">
        <v>6053003214</v>
      </c>
      <c r="B172" s="277">
        <v>97.39</v>
      </c>
      <c r="C172">
        <v>300</v>
      </c>
      <c r="D172">
        <v>301101</v>
      </c>
      <c r="E172" s="277">
        <v>97.39</v>
      </c>
      <c r="F172" s="277">
        <v>18.5</v>
      </c>
    </row>
    <row r="173" spans="1:7">
      <c r="A173">
        <v>401002822</v>
      </c>
      <c r="C173">
        <v>300</v>
      </c>
      <c r="D173">
        <v>301101</v>
      </c>
      <c r="E173" s="277">
        <v>0</v>
      </c>
      <c r="F173" s="277">
        <v>0</v>
      </c>
      <c r="G173" s="277">
        <v>97.39</v>
      </c>
    </row>
    <row r="174" spans="1:7">
      <c r="A174">
        <v>6053003214</v>
      </c>
      <c r="B174" s="277">
        <v>73.040000000000006</v>
      </c>
      <c r="C174">
        <v>300</v>
      </c>
      <c r="D174">
        <v>301101</v>
      </c>
      <c r="E174" s="277">
        <v>73.040000000000006</v>
      </c>
      <c r="F174" s="277">
        <v>13.88</v>
      </c>
    </row>
    <row r="175" spans="1:7">
      <c r="A175">
        <v>401002822</v>
      </c>
      <c r="C175">
        <v>300</v>
      </c>
      <c r="D175">
        <v>301101</v>
      </c>
      <c r="E175" s="277">
        <v>0</v>
      </c>
      <c r="F175" s="277">
        <v>0</v>
      </c>
      <c r="G175" s="277">
        <v>73.040000000000006</v>
      </c>
    </row>
    <row r="176" spans="1:7">
      <c r="A176">
        <v>6053003214</v>
      </c>
      <c r="B176" s="277">
        <v>73.040000000000006</v>
      </c>
      <c r="C176">
        <v>300</v>
      </c>
      <c r="D176">
        <v>301101</v>
      </c>
      <c r="E176" s="277">
        <v>73.040000000000006</v>
      </c>
      <c r="F176" s="277">
        <v>13.88</v>
      </c>
    </row>
    <row r="177" spans="1:7">
      <c r="A177">
        <v>401002822</v>
      </c>
      <c r="C177">
        <v>300</v>
      </c>
      <c r="D177">
        <v>301101</v>
      </c>
      <c r="E177" s="277">
        <v>0</v>
      </c>
      <c r="F177" s="277">
        <v>0</v>
      </c>
      <c r="G177" s="277">
        <v>73.040000000000006</v>
      </c>
    </row>
    <row r="178" spans="1:7">
      <c r="A178">
        <v>4426</v>
      </c>
      <c r="B178" s="277">
        <v>462.6</v>
      </c>
      <c r="C178">
        <v>300</v>
      </c>
      <c r="D178">
        <v>301101</v>
      </c>
      <c r="E178" s="277">
        <v>0</v>
      </c>
      <c r="F178" s="277">
        <v>0</v>
      </c>
    </row>
    <row r="179" spans="1:7">
      <c r="A179">
        <v>401002822</v>
      </c>
      <c r="C179">
        <v>300</v>
      </c>
      <c r="D179">
        <v>301101</v>
      </c>
      <c r="E179" s="277">
        <v>0</v>
      </c>
      <c r="F179" s="277">
        <v>0</v>
      </c>
      <c r="G179" s="277">
        <v>462.6</v>
      </c>
    </row>
    <row r="180" spans="1:7">
      <c r="A180">
        <v>3028002241</v>
      </c>
      <c r="B180" s="277">
        <v>288</v>
      </c>
      <c r="C180">
        <v>300</v>
      </c>
      <c r="D180">
        <v>301101</v>
      </c>
      <c r="E180" s="277">
        <v>288</v>
      </c>
      <c r="F180" s="277">
        <v>54.72</v>
      </c>
    </row>
    <row r="181" spans="1:7">
      <c r="A181">
        <v>401003219</v>
      </c>
      <c r="C181">
        <v>300</v>
      </c>
      <c r="D181">
        <v>301101</v>
      </c>
      <c r="E181" s="277">
        <v>0</v>
      </c>
      <c r="F181" s="277">
        <v>0</v>
      </c>
      <c r="G181" s="277">
        <v>288</v>
      </c>
    </row>
    <row r="182" spans="1:7">
      <c r="A182">
        <v>4426</v>
      </c>
      <c r="B182" s="277">
        <v>54.72</v>
      </c>
      <c r="C182">
        <v>300</v>
      </c>
      <c r="D182">
        <v>301101</v>
      </c>
      <c r="E182" s="277">
        <v>0</v>
      </c>
      <c r="F182" s="277">
        <v>0</v>
      </c>
    </row>
    <row r="183" spans="1:7">
      <c r="A183">
        <v>401003219</v>
      </c>
      <c r="C183">
        <v>300</v>
      </c>
      <c r="D183">
        <v>301101</v>
      </c>
      <c r="E183" s="277">
        <v>0</v>
      </c>
      <c r="F183" s="277">
        <v>0</v>
      </c>
      <c r="G183" s="277">
        <v>54.72</v>
      </c>
    </row>
    <row r="184" spans="1:7">
      <c r="A184">
        <v>61100679</v>
      </c>
      <c r="B184" s="277">
        <v>1451.66</v>
      </c>
      <c r="C184">
        <v>300</v>
      </c>
      <c r="D184">
        <v>301101</v>
      </c>
      <c r="E184" s="277">
        <v>1451.66</v>
      </c>
      <c r="F184" s="277">
        <v>275.82</v>
      </c>
    </row>
    <row r="185" spans="1:7">
      <c r="A185">
        <v>401002773</v>
      </c>
      <c r="C185">
        <v>300</v>
      </c>
      <c r="D185">
        <v>301101</v>
      </c>
      <c r="E185" s="277">
        <v>0</v>
      </c>
      <c r="F185" s="277">
        <v>0</v>
      </c>
      <c r="G185" s="277">
        <v>1451.66</v>
      </c>
    </row>
    <row r="186" spans="1:7">
      <c r="A186">
        <v>4426</v>
      </c>
      <c r="B186" s="277">
        <v>275.82</v>
      </c>
      <c r="C186">
        <v>300</v>
      </c>
      <c r="D186">
        <v>301101</v>
      </c>
      <c r="E186" s="277">
        <v>0</v>
      </c>
      <c r="F186" s="277">
        <v>0</v>
      </c>
    </row>
    <row r="187" spans="1:7">
      <c r="A187">
        <v>401002773</v>
      </c>
      <c r="C187">
        <v>300</v>
      </c>
      <c r="D187">
        <v>301101</v>
      </c>
      <c r="E187" s="277">
        <v>0</v>
      </c>
      <c r="F187" s="277">
        <v>0</v>
      </c>
      <c r="G187" s="277">
        <v>275.82</v>
      </c>
    </row>
    <row r="188" spans="1:7">
      <c r="A188">
        <v>4426</v>
      </c>
      <c r="B188" s="277">
        <v>0</v>
      </c>
      <c r="C188">
        <v>300</v>
      </c>
      <c r="D188">
        <v>301101</v>
      </c>
      <c r="E188" s="277">
        <v>0</v>
      </c>
      <c r="F188" s="277">
        <v>0</v>
      </c>
    </row>
    <row r="189" spans="1:7">
      <c r="A189">
        <v>401002773</v>
      </c>
      <c r="C189">
        <v>300</v>
      </c>
      <c r="D189">
        <v>301101</v>
      </c>
      <c r="E189" s="277">
        <v>0</v>
      </c>
      <c r="F189" s="277">
        <v>0</v>
      </c>
      <c r="G189" s="277">
        <v>0</v>
      </c>
    </row>
    <row r="190" spans="1:7">
      <c r="A190">
        <v>61100679</v>
      </c>
      <c r="B190" s="277">
        <v>1492.98</v>
      </c>
      <c r="C190">
        <v>300</v>
      </c>
      <c r="D190">
        <v>301101</v>
      </c>
      <c r="E190" s="277">
        <v>1492.98</v>
      </c>
      <c r="F190" s="277">
        <v>283.67</v>
      </c>
    </row>
    <row r="191" spans="1:7">
      <c r="A191">
        <v>401003311</v>
      </c>
      <c r="C191">
        <v>300</v>
      </c>
      <c r="D191">
        <v>301101</v>
      </c>
      <c r="E191" s="277">
        <v>0</v>
      </c>
      <c r="F191" s="277">
        <v>0</v>
      </c>
      <c r="G191" s="277">
        <v>1492.98</v>
      </c>
    </row>
    <row r="192" spans="1:7">
      <c r="A192">
        <v>4426</v>
      </c>
      <c r="B192" s="277">
        <v>283.67</v>
      </c>
      <c r="C192">
        <v>300</v>
      </c>
      <c r="D192">
        <v>301101</v>
      </c>
      <c r="E192" s="277">
        <v>0</v>
      </c>
      <c r="F192" s="277">
        <v>0</v>
      </c>
    </row>
    <row r="193" spans="1:7">
      <c r="A193">
        <v>401003311</v>
      </c>
      <c r="C193">
        <v>300</v>
      </c>
      <c r="D193">
        <v>301101</v>
      </c>
      <c r="E193" s="277">
        <v>0</v>
      </c>
      <c r="F193" s="277">
        <v>0</v>
      </c>
      <c r="G193" s="277">
        <v>283.67</v>
      </c>
    </row>
    <row r="194" spans="1:7">
      <c r="A194">
        <v>4426</v>
      </c>
      <c r="B194" s="277">
        <v>0</v>
      </c>
      <c r="C194">
        <v>300</v>
      </c>
      <c r="D194">
        <v>301101</v>
      </c>
      <c r="E194" s="277">
        <v>0</v>
      </c>
      <c r="F194" s="277">
        <v>0</v>
      </c>
    </row>
    <row r="195" spans="1:7">
      <c r="A195">
        <v>401003311</v>
      </c>
      <c r="C195">
        <v>300</v>
      </c>
      <c r="D195">
        <v>301101</v>
      </c>
      <c r="E195" s="277">
        <v>0</v>
      </c>
      <c r="F195" s="277">
        <v>0</v>
      </c>
      <c r="G195" s="277">
        <v>0</v>
      </c>
    </row>
    <row r="196" spans="1:7">
      <c r="A196">
        <v>308003137</v>
      </c>
      <c r="B196" s="277">
        <v>62.21</v>
      </c>
      <c r="C196">
        <v>300</v>
      </c>
      <c r="D196">
        <v>301101</v>
      </c>
      <c r="E196" s="277">
        <v>62.209800000000001</v>
      </c>
      <c r="F196" s="277">
        <v>11.82</v>
      </c>
    </row>
    <row r="197" spans="1:7">
      <c r="A197">
        <v>401001031</v>
      </c>
      <c r="C197">
        <v>300</v>
      </c>
      <c r="D197">
        <v>301101</v>
      </c>
      <c r="E197" s="277">
        <v>0</v>
      </c>
      <c r="F197" s="277">
        <v>0</v>
      </c>
      <c r="G197" s="277">
        <v>62.21</v>
      </c>
    </row>
    <row r="198" spans="1:7">
      <c r="A198">
        <v>62800665</v>
      </c>
      <c r="B198" s="277">
        <v>3.48</v>
      </c>
      <c r="C198">
        <v>300</v>
      </c>
      <c r="D198">
        <v>301101</v>
      </c>
      <c r="E198" s="277">
        <v>3.48</v>
      </c>
      <c r="F198" s="277">
        <v>0.66</v>
      </c>
    </row>
    <row r="199" spans="1:7">
      <c r="A199">
        <v>401001031</v>
      </c>
      <c r="C199">
        <v>300</v>
      </c>
      <c r="D199">
        <v>301101</v>
      </c>
      <c r="E199" s="277">
        <v>0</v>
      </c>
      <c r="F199" s="277">
        <v>0</v>
      </c>
      <c r="G199" s="277">
        <v>3.48</v>
      </c>
    </row>
    <row r="200" spans="1:7">
      <c r="A200">
        <v>62800665</v>
      </c>
      <c r="B200" s="277">
        <v>19.91</v>
      </c>
      <c r="C200">
        <v>300</v>
      </c>
      <c r="D200">
        <v>301101</v>
      </c>
      <c r="E200" s="277">
        <v>19.91</v>
      </c>
      <c r="F200" s="277">
        <v>3.78</v>
      </c>
    </row>
    <row r="201" spans="1:7">
      <c r="A201">
        <v>401001031</v>
      </c>
      <c r="C201">
        <v>300</v>
      </c>
      <c r="D201">
        <v>301101</v>
      </c>
      <c r="E201" s="277">
        <v>0</v>
      </c>
      <c r="F201" s="277">
        <v>0</v>
      </c>
      <c r="G201" s="277">
        <v>19.91</v>
      </c>
    </row>
    <row r="202" spans="1:7">
      <c r="A202">
        <v>3028002241</v>
      </c>
      <c r="B202" s="277">
        <v>2322.06</v>
      </c>
      <c r="C202">
        <v>300</v>
      </c>
      <c r="D202">
        <v>301101</v>
      </c>
      <c r="E202" s="277">
        <v>2322.0639999999999</v>
      </c>
      <c r="F202" s="277">
        <v>441.19</v>
      </c>
    </row>
    <row r="203" spans="1:7">
      <c r="A203">
        <v>401001031</v>
      </c>
      <c r="C203">
        <v>300</v>
      </c>
      <c r="D203">
        <v>301101</v>
      </c>
      <c r="E203" s="277">
        <v>0</v>
      </c>
      <c r="F203" s="277">
        <v>0</v>
      </c>
      <c r="G203" s="277">
        <v>2322.06</v>
      </c>
    </row>
    <row r="204" spans="1:7">
      <c r="A204">
        <v>4426</v>
      </c>
      <c r="B204" s="277">
        <v>441.19</v>
      </c>
      <c r="C204">
        <v>300</v>
      </c>
      <c r="D204">
        <v>301101</v>
      </c>
      <c r="E204" s="277">
        <v>0</v>
      </c>
      <c r="F204" s="277">
        <v>0</v>
      </c>
    </row>
    <row r="205" spans="1:7">
      <c r="A205">
        <v>401001031</v>
      </c>
      <c r="C205">
        <v>300</v>
      </c>
      <c r="D205">
        <v>301101</v>
      </c>
      <c r="E205" s="277">
        <v>0</v>
      </c>
      <c r="F205" s="277">
        <v>0</v>
      </c>
      <c r="G205" s="277">
        <v>441.19</v>
      </c>
    </row>
    <row r="206" spans="1:7">
      <c r="A206">
        <v>4426</v>
      </c>
      <c r="B206" s="277">
        <v>11.82</v>
      </c>
      <c r="C206">
        <v>300</v>
      </c>
      <c r="D206">
        <v>301101</v>
      </c>
      <c r="E206" s="277">
        <v>0</v>
      </c>
      <c r="F206" s="277">
        <v>0</v>
      </c>
    </row>
    <row r="207" spans="1:7">
      <c r="A207">
        <v>401001031</v>
      </c>
      <c r="C207">
        <v>300</v>
      </c>
      <c r="D207">
        <v>301101</v>
      </c>
      <c r="E207" s="277">
        <v>0</v>
      </c>
      <c r="F207" s="277">
        <v>0</v>
      </c>
      <c r="G207" s="277">
        <v>11.82</v>
      </c>
    </row>
    <row r="208" spans="1:7">
      <c r="A208">
        <v>4426</v>
      </c>
      <c r="B208" s="277">
        <v>0.66</v>
      </c>
      <c r="C208">
        <v>300</v>
      </c>
      <c r="D208">
        <v>301101</v>
      </c>
      <c r="E208" s="277">
        <v>0</v>
      </c>
      <c r="F208" s="277">
        <v>0</v>
      </c>
    </row>
    <row r="209" spans="1:7">
      <c r="A209">
        <v>401001031</v>
      </c>
      <c r="C209">
        <v>300</v>
      </c>
      <c r="D209">
        <v>301101</v>
      </c>
      <c r="E209" s="277">
        <v>0</v>
      </c>
      <c r="F209" s="277">
        <v>0</v>
      </c>
      <c r="G209" s="277">
        <v>0.66</v>
      </c>
    </row>
    <row r="210" spans="1:7">
      <c r="A210">
        <v>4426</v>
      </c>
      <c r="B210" s="277">
        <v>3.78</v>
      </c>
      <c r="C210">
        <v>300</v>
      </c>
      <c r="D210">
        <v>301101</v>
      </c>
      <c r="E210" s="277">
        <v>0</v>
      </c>
      <c r="F210" s="277">
        <v>0</v>
      </c>
    </row>
    <row r="211" spans="1:7">
      <c r="A211">
        <v>401001031</v>
      </c>
      <c r="C211">
        <v>300</v>
      </c>
      <c r="D211">
        <v>301101</v>
      </c>
      <c r="E211" s="277">
        <v>0</v>
      </c>
      <c r="F211" s="277">
        <v>0</v>
      </c>
      <c r="G211" s="277">
        <v>3.78</v>
      </c>
    </row>
    <row r="212" spans="1:7">
      <c r="A212">
        <v>62800665</v>
      </c>
      <c r="B212" s="277">
        <v>14.33</v>
      </c>
      <c r="C212">
        <v>300</v>
      </c>
      <c r="D212">
        <v>301101</v>
      </c>
      <c r="E212" s="277">
        <v>14.3314</v>
      </c>
      <c r="F212" s="277">
        <v>2.72</v>
      </c>
    </row>
    <row r="213" spans="1:7">
      <c r="A213">
        <v>401001031</v>
      </c>
      <c r="C213">
        <v>300</v>
      </c>
      <c r="D213">
        <v>301101</v>
      </c>
      <c r="E213" s="277">
        <v>0</v>
      </c>
      <c r="F213" s="277">
        <v>0</v>
      </c>
      <c r="G213" s="277">
        <v>14.33</v>
      </c>
    </row>
    <row r="214" spans="1:7">
      <c r="A214">
        <v>3028002241</v>
      </c>
      <c r="B214" s="277">
        <v>1886.68</v>
      </c>
      <c r="C214">
        <v>300</v>
      </c>
      <c r="D214">
        <v>301101</v>
      </c>
      <c r="E214" s="277">
        <v>1886.6769999999999</v>
      </c>
      <c r="F214" s="277">
        <v>358.47</v>
      </c>
    </row>
    <row r="215" spans="1:7">
      <c r="A215">
        <v>401001031</v>
      </c>
      <c r="C215">
        <v>300</v>
      </c>
      <c r="D215">
        <v>301101</v>
      </c>
      <c r="E215" s="277">
        <v>0</v>
      </c>
      <c r="F215" s="277">
        <v>0</v>
      </c>
      <c r="G215" s="277">
        <v>1886.68</v>
      </c>
    </row>
    <row r="216" spans="1:7">
      <c r="A216">
        <v>3028002241</v>
      </c>
      <c r="B216" s="277">
        <v>2467.79</v>
      </c>
      <c r="C216">
        <v>300</v>
      </c>
      <c r="D216">
        <v>301101</v>
      </c>
      <c r="E216" s="277">
        <v>2467.79</v>
      </c>
      <c r="F216" s="277">
        <v>468.88</v>
      </c>
    </row>
    <row r="217" spans="1:7">
      <c r="A217">
        <v>401001031</v>
      </c>
      <c r="C217">
        <v>300</v>
      </c>
      <c r="D217">
        <v>301101</v>
      </c>
      <c r="E217" s="277">
        <v>0</v>
      </c>
      <c r="F217" s="277">
        <v>0</v>
      </c>
      <c r="G217" s="277">
        <v>2467.79</v>
      </c>
    </row>
    <row r="218" spans="1:7">
      <c r="A218">
        <v>4426</v>
      </c>
      <c r="B218" s="277">
        <v>358.47</v>
      </c>
      <c r="C218">
        <v>300</v>
      </c>
      <c r="D218">
        <v>301101</v>
      </c>
      <c r="E218" s="277">
        <v>0</v>
      </c>
      <c r="F218" s="277">
        <v>0</v>
      </c>
    </row>
    <row r="219" spans="1:7">
      <c r="A219">
        <v>401001031</v>
      </c>
      <c r="C219">
        <v>300</v>
      </c>
      <c r="D219">
        <v>301101</v>
      </c>
      <c r="E219" s="277">
        <v>0</v>
      </c>
      <c r="F219" s="277">
        <v>0</v>
      </c>
      <c r="G219" s="277">
        <v>358.47</v>
      </c>
    </row>
    <row r="220" spans="1:7">
      <c r="A220">
        <v>4426</v>
      </c>
      <c r="B220" s="277">
        <v>468.88</v>
      </c>
      <c r="C220">
        <v>300</v>
      </c>
      <c r="D220">
        <v>301101</v>
      </c>
      <c r="E220" s="277">
        <v>0</v>
      </c>
      <c r="F220" s="277">
        <v>0</v>
      </c>
    </row>
    <row r="221" spans="1:7">
      <c r="A221">
        <v>401001031</v>
      </c>
      <c r="C221">
        <v>300</v>
      </c>
      <c r="D221">
        <v>301101</v>
      </c>
      <c r="E221" s="277">
        <v>0</v>
      </c>
      <c r="F221" s="277">
        <v>0</v>
      </c>
      <c r="G221" s="277">
        <v>468.88</v>
      </c>
    </row>
    <row r="222" spans="1:7">
      <c r="A222">
        <v>4426</v>
      </c>
      <c r="B222" s="277">
        <v>2.72</v>
      </c>
      <c r="C222">
        <v>300</v>
      </c>
      <c r="D222">
        <v>301101</v>
      </c>
      <c r="E222" s="277">
        <v>0</v>
      </c>
      <c r="F222" s="277">
        <v>0</v>
      </c>
    </row>
    <row r="223" spans="1:7">
      <c r="A223">
        <v>401001031</v>
      </c>
      <c r="C223">
        <v>300</v>
      </c>
      <c r="D223">
        <v>301101</v>
      </c>
      <c r="E223" s="277">
        <v>0</v>
      </c>
      <c r="F223" s="277">
        <v>0</v>
      </c>
      <c r="G223" s="277">
        <v>2.72</v>
      </c>
    </row>
    <row r="224" spans="1:7">
      <c r="A224">
        <v>6022002274</v>
      </c>
      <c r="B224" s="277">
        <v>9720</v>
      </c>
      <c r="C224">
        <v>300</v>
      </c>
      <c r="D224">
        <v>301101</v>
      </c>
      <c r="E224" s="277">
        <v>9720</v>
      </c>
      <c r="F224" s="277">
        <v>1846.8</v>
      </c>
    </row>
    <row r="225" spans="1:7">
      <c r="A225">
        <v>401001040</v>
      </c>
      <c r="C225">
        <v>300</v>
      </c>
      <c r="D225">
        <v>301101</v>
      </c>
      <c r="E225" s="277">
        <v>0</v>
      </c>
      <c r="F225" s="277">
        <v>0</v>
      </c>
      <c r="G225" s="277">
        <v>9720</v>
      </c>
    </row>
    <row r="226" spans="1:7">
      <c r="A226">
        <v>4426</v>
      </c>
      <c r="B226" s="277">
        <v>1846.8</v>
      </c>
      <c r="C226">
        <v>300</v>
      </c>
      <c r="D226">
        <v>301101</v>
      </c>
      <c r="E226" s="277">
        <v>0</v>
      </c>
      <c r="F226" s="277">
        <v>0</v>
      </c>
    </row>
    <row r="227" spans="1:7">
      <c r="A227">
        <v>401001040</v>
      </c>
      <c r="C227">
        <v>300</v>
      </c>
      <c r="D227">
        <v>301101</v>
      </c>
      <c r="E227" s="277">
        <v>0</v>
      </c>
      <c r="F227" s="277">
        <v>0</v>
      </c>
      <c r="G227" s="277">
        <v>1846.8</v>
      </c>
    </row>
    <row r="228" spans="1:7">
      <c r="A228">
        <v>3024002245</v>
      </c>
      <c r="B228" s="277">
        <v>237.74</v>
      </c>
      <c r="C228">
        <v>300</v>
      </c>
      <c r="D228">
        <v>301101</v>
      </c>
      <c r="E228" s="277">
        <v>237.74</v>
      </c>
      <c r="F228" s="277">
        <v>45.17</v>
      </c>
    </row>
    <row r="229" spans="1:7">
      <c r="A229">
        <v>40100763</v>
      </c>
      <c r="C229">
        <v>300</v>
      </c>
      <c r="D229">
        <v>301101</v>
      </c>
      <c r="E229" s="277">
        <v>0</v>
      </c>
      <c r="F229" s="277">
        <v>0</v>
      </c>
      <c r="G229" s="277">
        <v>237.74</v>
      </c>
    </row>
    <row r="230" spans="1:7">
      <c r="A230">
        <v>4426</v>
      </c>
      <c r="B230" s="277">
        <v>45.17</v>
      </c>
      <c r="C230">
        <v>300</v>
      </c>
      <c r="D230">
        <v>301101</v>
      </c>
      <c r="E230" s="277">
        <v>0</v>
      </c>
      <c r="F230" s="277">
        <v>0</v>
      </c>
    </row>
    <row r="231" spans="1:7">
      <c r="A231">
        <v>40100763</v>
      </c>
      <c r="C231">
        <v>300</v>
      </c>
      <c r="D231">
        <v>301101</v>
      </c>
      <c r="E231" s="277">
        <v>0</v>
      </c>
      <c r="F231" s="277">
        <v>0</v>
      </c>
      <c r="G231" s="277">
        <v>45.17</v>
      </c>
    </row>
    <row r="232" spans="1:7">
      <c r="A232">
        <v>4426</v>
      </c>
      <c r="B232" s="277">
        <v>0</v>
      </c>
      <c r="C232">
        <v>300</v>
      </c>
      <c r="D232">
        <v>301101</v>
      </c>
      <c r="E232" s="277">
        <v>0</v>
      </c>
      <c r="F232" s="277">
        <v>0</v>
      </c>
    </row>
    <row r="233" spans="1:7">
      <c r="A233">
        <v>40100763</v>
      </c>
      <c r="C233">
        <v>300</v>
      </c>
      <c r="D233">
        <v>301101</v>
      </c>
      <c r="E233" s="277">
        <v>0</v>
      </c>
      <c r="F233" s="277">
        <v>0</v>
      </c>
      <c r="G233" s="277">
        <v>0</v>
      </c>
    </row>
    <row r="234" spans="1:7">
      <c r="A234">
        <v>62800652</v>
      </c>
      <c r="B234" s="277">
        <v>1105.74</v>
      </c>
      <c r="C234">
        <v>300</v>
      </c>
      <c r="D234">
        <v>301101</v>
      </c>
      <c r="E234" s="277">
        <v>1105.742</v>
      </c>
      <c r="F234" s="277">
        <v>210.09</v>
      </c>
    </row>
    <row r="235" spans="1:7">
      <c r="A235">
        <v>401003433</v>
      </c>
      <c r="C235">
        <v>300</v>
      </c>
      <c r="D235">
        <v>301101</v>
      </c>
      <c r="E235" s="277">
        <v>0</v>
      </c>
      <c r="F235" s="277">
        <v>0</v>
      </c>
      <c r="G235" s="277">
        <v>1105.74</v>
      </c>
    </row>
    <row r="236" spans="1:7">
      <c r="A236">
        <v>4426</v>
      </c>
      <c r="B236" s="277">
        <v>210.09</v>
      </c>
      <c r="C236">
        <v>300</v>
      </c>
      <c r="D236">
        <v>301101</v>
      </c>
      <c r="E236" s="277">
        <v>0</v>
      </c>
      <c r="F236" s="277">
        <v>0</v>
      </c>
    </row>
    <row r="237" spans="1:7">
      <c r="A237">
        <v>401003433</v>
      </c>
      <c r="C237">
        <v>300</v>
      </c>
      <c r="D237">
        <v>301101</v>
      </c>
      <c r="E237" s="277">
        <v>0</v>
      </c>
      <c r="F237" s="277">
        <v>0</v>
      </c>
      <c r="G237" s="277">
        <v>210.09</v>
      </c>
    </row>
    <row r="238" spans="1:7">
      <c r="A238">
        <v>62800652</v>
      </c>
      <c r="B238" s="277">
        <v>70.44</v>
      </c>
      <c r="C238">
        <v>300</v>
      </c>
      <c r="D238">
        <v>301101</v>
      </c>
      <c r="E238" s="277">
        <v>70.4392</v>
      </c>
      <c r="F238" s="277">
        <v>13.38</v>
      </c>
    </row>
    <row r="239" spans="1:7">
      <c r="A239">
        <v>401003433</v>
      </c>
      <c r="C239">
        <v>300</v>
      </c>
      <c r="D239">
        <v>301101</v>
      </c>
      <c r="E239" s="277">
        <v>0</v>
      </c>
      <c r="F239" s="277">
        <v>0</v>
      </c>
      <c r="G239" s="277">
        <v>70.44</v>
      </c>
    </row>
    <row r="240" spans="1:7">
      <c r="A240">
        <v>4426</v>
      </c>
      <c r="B240" s="277">
        <v>13.38</v>
      </c>
      <c r="C240">
        <v>300</v>
      </c>
      <c r="D240">
        <v>301101</v>
      </c>
      <c r="E240" s="277">
        <v>0</v>
      </c>
      <c r="F240" s="277">
        <v>0</v>
      </c>
    </row>
    <row r="241" spans="1:7">
      <c r="A241">
        <v>401003433</v>
      </c>
      <c r="C241">
        <v>300</v>
      </c>
      <c r="D241">
        <v>301101</v>
      </c>
      <c r="E241" s="277">
        <v>0</v>
      </c>
      <c r="F241" s="277">
        <v>0</v>
      </c>
      <c r="G241" s="277">
        <v>13.38</v>
      </c>
    </row>
    <row r="242" spans="1:7">
      <c r="A242">
        <v>381003213</v>
      </c>
      <c r="B242" s="277">
        <v>5755</v>
      </c>
      <c r="C242">
        <v>300</v>
      </c>
      <c r="D242">
        <v>301101</v>
      </c>
      <c r="E242" s="277">
        <v>5755</v>
      </c>
      <c r="F242" s="277">
        <v>1093.45</v>
      </c>
    </row>
    <row r="243" spans="1:7">
      <c r="A243">
        <v>40100964</v>
      </c>
      <c r="C243">
        <v>300</v>
      </c>
      <c r="D243">
        <v>301101</v>
      </c>
      <c r="E243" s="277">
        <v>0</v>
      </c>
      <c r="F243" s="277">
        <v>0</v>
      </c>
      <c r="G243" s="277">
        <v>5755</v>
      </c>
    </row>
    <row r="244" spans="1:7">
      <c r="A244">
        <v>4426</v>
      </c>
      <c r="B244" s="277">
        <v>1093.45</v>
      </c>
      <c r="C244">
        <v>300</v>
      </c>
      <c r="D244">
        <v>301101</v>
      </c>
      <c r="E244" s="277">
        <v>0</v>
      </c>
      <c r="F244" s="277">
        <v>0</v>
      </c>
    </row>
    <row r="245" spans="1:7">
      <c r="A245">
        <v>40100964</v>
      </c>
      <c r="C245">
        <v>300</v>
      </c>
      <c r="D245">
        <v>301101</v>
      </c>
      <c r="E245" s="277">
        <v>0</v>
      </c>
      <c r="F245" s="277">
        <v>0</v>
      </c>
      <c r="G245" s="277">
        <v>1093.45</v>
      </c>
    </row>
    <row r="246" spans="1:7">
      <c r="A246">
        <v>5328002335</v>
      </c>
      <c r="B246" s="277">
        <v>272200</v>
      </c>
      <c r="C246">
        <v>300</v>
      </c>
      <c r="D246">
        <v>308302</v>
      </c>
      <c r="E246" s="277">
        <v>272200</v>
      </c>
      <c r="F246" s="277">
        <v>0</v>
      </c>
    </row>
    <row r="247" spans="1:7">
      <c r="A247">
        <v>401003157</v>
      </c>
      <c r="C247">
        <v>300</v>
      </c>
      <c r="D247">
        <v>308302</v>
      </c>
      <c r="E247" s="277">
        <v>0</v>
      </c>
      <c r="F247" s="277">
        <v>0</v>
      </c>
      <c r="G247" s="277">
        <v>272200</v>
      </c>
    </row>
    <row r="248" spans="1:7">
      <c r="A248">
        <v>62800665</v>
      </c>
      <c r="B248" s="277">
        <v>0.1</v>
      </c>
      <c r="C248">
        <v>300</v>
      </c>
      <c r="D248">
        <v>301101</v>
      </c>
      <c r="E248" s="277">
        <v>0.1008</v>
      </c>
      <c r="F248" s="277">
        <v>0.02</v>
      </c>
    </row>
    <row r="249" spans="1:7">
      <c r="A249">
        <v>401003157</v>
      </c>
      <c r="C249">
        <v>300</v>
      </c>
      <c r="D249">
        <v>301101</v>
      </c>
      <c r="E249" s="277">
        <v>0</v>
      </c>
      <c r="F249" s="277">
        <v>0</v>
      </c>
      <c r="G249" s="277">
        <v>0.1</v>
      </c>
    </row>
    <row r="250" spans="1:7">
      <c r="A250">
        <v>4426</v>
      </c>
      <c r="B250" s="277">
        <v>0.02</v>
      </c>
      <c r="C250">
        <v>300</v>
      </c>
      <c r="D250">
        <v>301101</v>
      </c>
      <c r="E250" s="277">
        <v>0</v>
      </c>
      <c r="F250" s="277">
        <v>0</v>
      </c>
    </row>
    <row r="251" spans="1:7">
      <c r="A251">
        <v>401003157</v>
      </c>
      <c r="C251">
        <v>300</v>
      </c>
      <c r="D251">
        <v>301101</v>
      </c>
      <c r="E251" s="277">
        <v>0</v>
      </c>
      <c r="F251" s="277">
        <v>0</v>
      </c>
      <c r="G251" s="277">
        <v>0.02</v>
      </c>
    </row>
    <row r="252" spans="1:7">
      <c r="A252">
        <v>62600663</v>
      </c>
      <c r="B252" s="277">
        <v>388.21</v>
      </c>
      <c r="C252">
        <v>300</v>
      </c>
      <c r="D252">
        <v>301101</v>
      </c>
      <c r="E252" s="277">
        <v>388.2149</v>
      </c>
      <c r="F252" s="277">
        <v>73.760000000000005</v>
      </c>
    </row>
    <row r="253" spans="1:7">
      <c r="A253">
        <v>401003175</v>
      </c>
      <c r="C253">
        <v>300</v>
      </c>
      <c r="D253">
        <v>301101</v>
      </c>
      <c r="E253" s="277">
        <v>0</v>
      </c>
      <c r="F253" s="277">
        <v>0</v>
      </c>
      <c r="G253" s="277">
        <v>388.21</v>
      </c>
    </row>
    <row r="254" spans="1:7">
      <c r="A254">
        <v>62600663</v>
      </c>
      <c r="B254" s="277">
        <v>388.22</v>
      </c>
      <c r="C254">
        <v>300</v>
      </c>
      <c r="D254">
        <v>301101</v>
      </c>
      <c r="E254" s="277">
        <v>388.21510000000001</v>
      </c>
      <c r="F254" s="277">
        <v>73.760000000000005</v>
      </c>
    </row>
    <row r="255" spans="1:7">
      <c r="A255">
        <v>401003175</v>
      </c>
      <c r="C255">
        <v>300</v>
      </c>
      <c r="D255">
        <v>301101</v>
      </c>
      <c r="E255" s="277">
        <v>0</v>
      </c>
      <c r="F255" s="277">
        <v>0</v>
      </c>
      <c r="G255" s="277">
        <v>388.22</v>
      </c>
    </row>
    <row r="256" spans="1:7">
      <c r="A256">
        <v>4426</v>
      </c>
      <c r="B256" s="277">
        <v>73.760000000000005</v>
      </c>
      <c r="C256">
        <v>300</v>
      </c>
      <c r="D256">
        <v>301101</v>
      </c>
      <c r="E256" s="277">
        <v>0</v>
      </c>
      <c r="F256" s="277">
        <v>0</v>
      </c>
    </row>
    <row r="257" spans="1:7">
      <c r="A257">
        <v>401003175</v>
      </c>
      <c r="C257">
        <v>300</v>
      </c>
      <c r="D257">
        <v>301101</v>
      </c>
      <c r="E257" s="277">
        <v>0</v>
      </c>
      <c r="F257" s="277">
        <v>0</v>
      </c>
      <c r="G257" s="277">
        <v>73.760000000000005</v>
      </c>
    </row>
    <row r="258" spans="1:7">
      <c r="A258">
        <v>4426</v>
      </c>
      <c r="B258" s="277">
        <v>0</v>
      </c>
      <c r="C258">
        <v>300</v>
      </c>
      <c r="D258">
        <v>301101</v>
      </c>
      <c r="E258" s="277">
        <v>0</v>
      </c>
      <c r="F258" s="277">
        <v>0</v>
      </c>
    </row>
    <row r="259" spans="1:7">
      <c r="A259">
        <v>401003175</v>
      </c>
      <c r="C259">
        <v>300</v>
      </c>
      <c r="D259">
        <v>301101</v>
      </c>
      <c r="E259" s="277">
        <v>0</v>
      </c>
      <c r="F259" s="277">
        <v>0</v>
      </c>
      <c r="G259" s="277">
        <v>0</v>
      </c>
    </row>
    <row r="260" spans="1:7">
      <c r="A260">
        <v>4426</v>
      </c>
      <c r="B260" s="277">
        <v>73.760000000000005</v>
      </c>
      <c r="C260">
        <v>300</v>
      </c>
      <c r="D260">
        <v>301101</v>
      </c>
      <c r="E260" s="277">
        <v>0</v>
      </c>
      <c r="F260" s="277">
        <v>0</v>
      </c>
    </row>
    <row r="261" spans="1:7">
      <c r="A261">
        <v>401003175</v>
      </c>
      <c r="C261">
        <v>300</v>
      </c>
      <c r="D261">
        <v>301101</v>
      </c>
      <c r="E261" s="277">
        <v>0</v>
      </c>
      <c r="F261" s="277">
        <v>0</v>
      </c>
      <c r="G261" s="277">
        <v>73.760000000000005</v>
      </c>
    </row>
    <row r="262" spans="1:7">
      <c r="A262">
        <v>6123003384</v>
      </c>
      <c r="B262" s="277">
        <v>13497.35</v>
      </c>
      <c r="C262">
        <v>300</v>
      </c>
      <c r="D262">
        <v>308302</v>
      </c>
      <c r="E262" s="277">
        <v>13497.35</v>
      </c>
      <c r="F262" s="277">
        <v>0</v>
      </c>
    </row>
    <row r="263" spans="1:7">
      <c r="A263">
        <v>401001009</v>
      </c>
      <c r="C263">
        <v>300</v>
      </c>
      <c r="D263">
        <v>308302</v>
      </c>
      <c r="E263" s="277">
        <v>0</v>
      </c>
      <c r="F263" s="277">
        <v>0</v>
      </c>
      <c r="G263" s="277">
        <v>13497.35</v>
      </c>
    </row>
    <row r="264" spans="1:7">
      <c r="A264">
        <v>604002382</v>
      </c>
      <c r="B264" s="277">
        <v>591.19000000000005</v>
      </c>
      <c r="C264">
        <v>300</v>
      </c>
      <c r="D264">
        <v>301101</v>
      </c>
      <c r="E264" s="277">
        <v>591.19079999999997</v>
      </c>
      <c r="F264" s="277">
        <v>112.33</v>
      </c>
    </row>
    <row r="265" spans="1:7">
      <c r="A265">
        <v>401003486</v>
      </c>
      <c r="C265">
        <v>300</v>
      </c>
      <c r="D265">
        <v>301101</v>
      </c>
      <c r="E265" s="277">
        <v>0</v>
      </c>
      <c r="F265" s="277">
        <v>0</v>
      </c>
      <c r="G265" s="277">
        <v>591.19000000000005</v>
      </c>
    </row>
    <row r="266" spans="1:7">
      <c r="A266">
        <v>604002381</v>
      </c>
      <c r="B266" s="277">
        <v>142.83000000000001</v>
      </c>
      <c r="C266">
        <v>300</v>
      </c>
      <c r="D266">
        <v>301101</v>
      </c>
      <c r="E266" s="277">
        <v>142.83000000000001</v>
      </c>
      <c r="F266" s="277">
        <v>27.14</v>
      </c>
    </row>
    <row r="267" spans="1:7">
      <c r="A267">
        <v>401003486</v>
      </c>
      <c r="C267">
        <v>300</v>
      </c>
      <c r="D267">
        <v>301101</v>
      </c>
      <c r="E267" s="277">
        <v>0</v>
      </c>
      <c r="F267" s="277">
        <v>0</v>
      </c>
      <c r="G267" s="277">
        <v>142.83000000000001</v>
      </c>
    </row>
    <row r="268" spans="1:7">
      <c r="A268">
        <v>604002380</v>
      </c>
      <c r="B268" s="277">
        <v>268.08</v>
      </c>
      <c r="C268">
        <v>300</v>
      </c>
      <c r="D268">
        <v>301101</v>
      </c>
      <c r="E268" s="277">
        <v>268.08</v>
      </c>
      <c r="F268" s="277">
        <v>50.94</v>
      </c>
    </row>
    <row r="269" spans="1:7">
      <c r="A269">
        <v>401003486</v>
      </c>
      <c r="C269">
        <v>300</v>
      </c>
      <c r="D269">
        <v>301101</v>
      </c>
      <c r="E269" s="277">
        <v>0</v>
      </c>
      <c r="F269" s="277">
        <v>0</v>
      </c>
      <c r="G269" s="277">
        <v>268.08</v>
      </c>
    </row>
    <row r="270" spans="1:7">
      <c r="A270">
        <v>4426</v>
      </c>
      <c r="B270" s="277">
        <v>112.33</v>
      </c>
      <c r="C270">
        <v>300</v>
      </c>
      <c r="D270">
        <v>301101</v>
      </c>
      <c r="E270" s="277">
        <v>0</v>
      </c>
      <c r="F270" s="277">
        <v>0</v>
      </c>
    </row>
    <row r="271" spans="1:7">
      <c r="A271">
        <v>401003486</v>
      </c>
      <c r="C271">
        <v>300</v>
      </c>
      <c r="D271">
        <v>301101</v>
      </c>
      <c r="E271" s="277">
        <v>0</v>
      </c>
      <c r="F271" s="277">
        <v>0</v>
      </c>
      <c r="G271" s="277">
        <v>112.33</v>
      </c>
    </row>
    <row r="272" spans="1:7">
      <c r="A272">
        <v>4426</v>
      </c>
      <c r="B272" s="277">
        <v>27.14</v>
      </c>
      <c r="C272">
        <v>300</v>
      </c>
      <c r="D272">
        <v>301101</v>
      </c>
      <c r="E272" s="277">
        <v>0</v>
      </c>
      <c r="F272" s="277">
        <v>0</v>
      </c>
    </row>
    <row r="273" spans="1:7">
      <c r="A273">
        <v>401003486</v>
      </c>
      <c r="C273">
        <v>300</v>
      </c>
      <c r="D273">
        <v>301101</v>
      </c>
      <c r="E273" s="277">
        <v>0</v>
      </c>
      <c r="F273" s="277">
        <v>0</v>
      </c>
      <c r="G273" s="277">
        <v>27.14</v>
      </c>
    </row>
    <row r="274" spans="1:7">
      <c r="A274">
        <v>4426</v>
      </c>
      <c r="B274" s="277">
        <v>50.94</v>
      </c>
      <c r="C274">
        <v>300</v>
      </c>
      <c r="D274">
        <v>301101</v>
      </c>
      <c r="E274" s="277">
        <v>0</v>
      </c>
      <c r="F274" s="277">
        <v>0</v>
      </c>
    </row>
    <row r="275" spans="1:7">
      <c r="A275">
        <v>401003486</v>
      </c>
      <c r="C275">
        <v>300</v>
      </c>
      <c r="D275">
        <v>301101</v>
      </c>
      <c r="E275" s="277">
        <v>0</v>
      </c>
      <c r="F275" s="277">
        <v>0</v>
      </c>
      <c r="G275" s="277">
        <v>50.94</v>
      </c>
    </row>
    <row r="276" spans="1:7">
      <c r="A276">
        <v>3024002245</v>
      </c>
      <c r="B276" s="277">
        <v>322.69</v>
      </c>
      <c r="C276">
        <v>300</v>
      </c>
      <c r="D276">
        <v>301101</v>
      </c>
      <c r="E276" s="277">
        <v>322.69</v>
      </c>
      <c r="F276" s="277">
        <v>61.31</v>
      </c>
    </row>
    <row r="277" spans="1:7">
      <c r="A277">
        <v>401001011</v>
      </c>
      <c r="C277">
        <v>300</v>
      </c>
      <c r="D277">
        <v>301101</v>
      </c>
      <c r="E277" s="277">
        <v>0</v>
      </c>
      <c r="F277" s="277">
        <v>0</v>
      </c>
      <c r="G277" s="277">
        <v>322.69</v>
      </c>
    </row>
    <row r="278" spans="1:7">
      <c r="A278">
        <v>4426</v>
      </c>
      <c r="B278" s="277">
        <v>61.31</v>
      </c>
      <c r="C278">
        <v>300</v>
      </c>
      <c r="D278">
        <v>301101</v>
      </c>
      <c r="E278" s="277">
        <v>0</v>
      </c>
      <c r="F278" s="277">
        <v>0</v>
      </c>
    </row>
    <row r="279" spans="1:7">
      <c r="A279">
        <v>401001011</v>
      </c>
      <c r="C279">
        <v>300</v>
      </c>
      <c r="D279">
        <v>301101</v>
      </c>
      <c r="E279" s="277">
        <v>0</v>
      </c>
      <c r="F279" s="277">
        <v>0</v>
      </c>
      <c r="G279" s="277">
        <v>61.31</v>
      </c>
    </row>
    <row r="280" spans="1:7">
      <c r="A280">
        <v>4426</v>
      </c>
      <c r="B280" s="277">
        <v>0</v>
      </c>
      <c r="C280">
        <v>300</v>
      </c>
      <c r="D280">
        <v>301101</v>
      </c>
      <c r="E280" s="277">
        <v>0</v>
      </c>
      <c r="F280" s="277">
        <v>0</v>
      </c>
    </row>
    <row r="281" spans="1:7">
      <c r="A281">
        <v>401001011</v>
      </c>
      <c r="C281">
        <v>300</v>
      </c>
      <c r="D281">
        <v>301101</v>
      </c>
      <c r="E281" s="277">
        <v>0</v>
      </c>
      <c r="F281" s="277">
        <v>0</v>
      </c>
      <c r="G281" s="277">
        <v>0</v>
      </c>
    </row>
    <row r="282" spans="1:7">
      <c r="A282">
        <v>62800665</v>
      </c>
      <c r="B282" s="277">
        <v>944.22</v>
      </c>
      <c r="C282">
        <v>300</v>
      </c>
      <c r="D282">
        <v>301101</v>
      </c>
      <c r="E282" s="277">
        <v>944.22</v>
      </c>
      <c r="F282" s="277">
        <v>179.4</v>
      </c>
    </row>
    <row r="283" spans="1:7">
      <c r="A283">
        <v>40100911</v>
      </c>
      <c r="C283">
        <v>300</v>
      </c>
      <c r="D283">
        <v>301101</v>
      </c>
      <c r="E283" s="277">
        <v>0</v>
      </c>
      <c r="F283" s="277">
        <v>0</v>
      </c>
      <c r="G283" s="277">
        <v>944.22</v>
      </c>
    </row>
    <row r="284" spans="1:7">
      <c r="A284">
        <v>4426</v>
      </c>
      <c r="B284" s="277">
        <v>179.4</v>
      </c>
      <c r="C284">
        <v>300</v>
      </c>
      <c r="D284">
        <v>301101</v>
      </c>
      <c r="E284" s="277">
        <v>0</v>
      </c>
      <c r="F284" s="277">
        <v>0</v>
      </c>
    </row>
    <row r="285" spans="1:7">
      <c r="A285">
        <v>40100911</v>
      </c>
      <c r="C285">
        <v>300</v>
      </c>
      <c r="D285">
        <v>301101</v>
      </c>
      <c r="E285" s="277">
        <v>0</v>
      </c>
      <c r="F285" s="277">
        <v>0</v>
      </c>
      <c r="G285" s="277">
        <v>179.4</v>
      </c>
    </row>
    <row r="286" spans="1:7">
      <c r="A286">
        <v>4426</v>
      </c>
      <c r="B286" s="277">
        <v>0</v>
      </c>
      <c r="C286">
        <v>300</v>
      </c>
      <c r="D286">
        <v>301101</v>
      </c>
      <c r="E286" s="277">
        <v>0</v>
      </c>
      <c r="F286" s="277">
        <v>0</v>
      </c>
    </row>
    <row r="287" spans="1:7">
      <c r="A287">
        <v>40100911</v>
      </c>
      <c r="C287">
        <v>300</v>
      </c>
      <c r="D287">
        <v>301101</v>
      </c>
      <c r="E287" s="277">
        <v>0</v>
      </c>
      <c r="F287" s="277">
        <v>0</v>
      </c>
      <c r="G287" s="277">
        <v>0</v>
      </c>
    </row>
    <row r="288" spans="1:7">
      <c r="A288">
        <v>62800665</v>
      </c>
      <c r="B288" s="277">
        <v>2302.6</v>
      </c>
      <c r="C288">
        <v>300</v>
      </c>
      <c r="D288">
        <v>301101</v>
      </c>
      <c r="E288" s="277">
        <v>2302.6</v>
      </c>
      <c r="F288" s="277">
        <v>437.49</v>
      </c>
    </row>
    <row r="289" spans="1:7">
      <c r="A289">
        <v>40100911</v>
      </c>
      <c r="C289">
        <v>300</v>
      </c>
      <c r="D289">
        <v>301101</v>
      </c>
      <c r="E289" s="277">
        <v>0</v>
      </c>
      <c r="F289" s="277">
        <v>0</v>
      </c>
      <c r="G289" s="277">
        <v>2302.6</v>
      </c>
    </row>
    <row r="290" spans="1:7">
      <c r="A290">
        <v>4426</v>
      </c>
      <c r="B290" s="277">
        <v>437.49</v>
      </c>
      <c r="C290">
        <v>300</v>
      </c>
      <c r="D290">
        <v>301101</v>
      </c>
      <c r="E290" s="277">
        <v>0</v>
      </c>
      <c r="F290" s="277">
        <v>0</v>
      </c>
    </row>
    <row r="291" spans="1:7">
      <c r="A291">
        <v>40100911</v>
      </c>
      <c r="C291">
        <v>300</v>
      </c>
      <c r="D291">
        <v>301101</v>
      </c>
      <c r="E291" s="277">
        <v>0</v>
      </c>
      <c r="F291" s="277">
        <v>0</v>
      </c>
      <c r="G291" s="277">
        <v>437.49</v>
      </c>
    </row>
    <row r="292" spans="1:7">
      <c r="A292">
        <v>4426</v>
      </c>
      <c r="B292" s="277">
        <v>0</v>
      </c>
      <c r="C292">
        <v>300</v>
      </c>
      <c r="D292">
        <v>301101</v>
      </c>
      <c r="E292" s="277">
        <v>0</v>
      </c>
      <c r="F292" s="277">
        <v>0</v>
      </c>
    </row>
    <row r="293" spans="1:7">
      <c r="A293">
        <v>40100911</v>
      </c>
      <c r="C293">
        <v>300</v>
      </c>
      <c r="D293">
        <v>301101</v>
      </c>
      <c r="E293" s="277">
        <v>0</v>
      </c>
      <c r="F293" s="277">
        <v>0</v>
      </c>
      <c r="G293" s="277">
        <v>0</v>
      </c>
    </row>
    <row r="294" spans="1:7">
      <c r="A294">
        <v>62800665</v>
      </c>
      <c r="B294" s="277">
        <v>270</v>
      </c>
      <c r="C294">
        <v>300</v>
      </c>
      <c r="D294">
        <v>301301</v>
      </c>
      <c r="E294" s="277">
        <v>270</v>
      </c>
      <c r="F294" s="277">
        <v>51.3</v>
      </c>
    </row>
    <row r="295" spans="1:7">
      <c r="A295">
        <v>40100893</v>
      </c>
      <c r="C295">
        <v>300</v>
      </c>
      <c r="D295">
        <v>301301</v>
      </c>
      <c r="E295" s="277">
        <v>0</v>
      </c>
      <c r="F295" s="277">
        <v>0</v>
      </c>
      <c r="G295" s="277">
        <v>270</v>
      </c>
    </row>
    <row r="296" spans="1:7">
      <c r="A296">
        <v>442800536</v>
      </c>
      <c r="B296" s="277">
        <v>51.3</v>
      </c>
      <c r="C296">
        <v>300</v>
      </c>
      <c r="D296">
        <v>301301</v>
      </c>
      <c r="E296" s="277">
        <v>0</v>
      </c>
      <c r="F296" s="277">
        <v>0</v>
      </c>
    </row>
    <row r="297" spans="1:7">
      <c r="A297">
        <v>40100893</v>
      </c>
      <c r="C297">
        <v>300</v>
      </c>
      <c r="D297">
        <v>301301</v>
      </c>
      <c r="E297" s="277">
        <v>0</v>
      </c>
      <c r="F297" s="277">
        <v>0</v>
      </c>
      <c r="G297" s="277">
        <v>51.3</v>
      </c>
    </row>
    <row r="298" spans="1:7">
      <c r="A298">
        <v>62800665</v>
      </c>
      <c r="B298" s="277">
        <v>471.98</v>
      </c>
      <c r="C298">
        <v>300</v>
      </c>
      <c r="D298">
        <v>301101</v>
      </c>
      <c r="E298" s="277">
        <v>471.98320000000001</v>
      </c>
      <c r="F298" s="277">
        <v>89.68</v>
      </c>
    </row>
    <row r="299" spans="1:7">
      <c r="A299">
        <v>401003272</v>
      </c>
      <c r="C299">
        <v>300</v>
      </c>
      <c r="D299">
        <v>301101</v>
      </c>
      <c r="E299" s="277">
        <v>0</v>
      </c>
      <c r="F299" s="277">
        <v>0</v>
      </c>
      <c r="G299" s="277">
        <v>471.98</v>
      </c>
    </row>
    <row r="300" spans="1:7">
      <c r="A300">
        <v>4426</v>
      </c>
      <c r="B300" s="277">
        <v>89.68</v>
      </c>
      <c r="C300">
        <v>300</v>
      </c>
      <c r="D300">
        <v>301101</v>
      </c>
      <c r="E300" s="277">
        <v>0</v>
      </c>
      <c r="F300" s="277">
        <v>0</v>
      </c>
    </row>
    <row r="301" spans="1:7">
      <c r="A301">
        <v>401003272</v>
      </c>
      <c r="C301">
        <v>300</v>
      </c>
      <c r="D301">
        <v>301101</v>
      </c>
      <c r="E301" s="277">
        <v>0</v>
      </c>
      <c r="F301" s="277">
        <v>0</v>
      </c>
      <c r="G301" s="277">
        <v>89.68</v>
      </c>
    </row>
    <row r="302" spans="1:7">
      <c r="A302">
        <v>62600662</v>
      </c>
      <c r="B302" s="277">
        <v>15.97</v>
      </c>
      <c r="C302">
        <v>300</v>
      </c>
      <c r="D302">
        <v>301101</v>
      </c>
      <c r="E302" s="277">
        <v>15.97</v>
      </c>
      <c r="F302" s="277">
        <v>3.03</v>
      </c>
    </row>
    <row r="303" spans="1:7">
      <c r="A303">
        <v>40100807</v>
      </c>
      <c r="C303">
        <v>300</v>
      </c>
      <c r="D303">
        <v>301101</v>
      </c>
      <c r="E303" s="277">
        <v>0</v>
      </c>
      <c r="F303" s="277">
        <v>0</v>
      </c>
      <c r="G303" s="277">
        <v>15.97</v>
      </c>
    </row>
    <row r="304" spans="1:7">
      <c r="A304">
        <v>4426</v>
      </c>
      <c r="B304" s="277">
        <v>3.03</v>
      </c>
      <c r="C304">
        <v>300</v>
      </c>
      <c r="D304">
        <v>301101</v>
      </c>
      <c r="E304" s="277">
        <v>0</v>
      </c>
      <c r="F304" s="277">
        <v>0</v>
      </c>
    </row>
    <row r="305" spans="1:7">
      <c r="A305">
        <v>40100807</v>
      </c>
      <c r="C305">
        <v>300</v>
      </c>
      <c r="D305">
        <v>301101</v>
      </c>
      <c r="E305" s="277">
        <v>0</v>
      </c>
      <c r="F305" s="277">
        <v>0</v>
      </c>
      <c r="G305" s="277">
        <v>3.03</v>
      </c>
    </row>
    <row r="306" spans="1:7">
      <c r="A306">
        <v>4426</v>
      </c>
      <c r="B306" s="277">
        <v>0</v>
      </c>
      <c r="C306">
        <v>300</v>
      </c>
      <c r="D306">
        <v>301101</v>
      </c>
      <c r="E306" s="277">
        <v>0</v>
      </c>
      <c r="F306" s="277">
        <v>0</v>
      </c>
    </row>
    <row r="307" spans="1:7">
      <c r="A307">
        <v>40100807</v>
      </c>
      <c r="C307">
        <v>300</v>
      </c>
      <c r="D307">
        <v>301101</v>
      </c>
      <c r="E307" s="277">
        <v>0</v>
      </c>
      <c r="F307" s="277">
        <v>0</v>
      </c>
      <c r="G307" s="277">
        <v>0</v>
      </c>
    </row>
    <row r="308" spans="1:7">
      <c r="A308">
        <v>62600662</v>
      </c>
      <c r="B308" s="277">
        <v>10.92</v>
      </c>
      <c r="C308">
        <v>300</v>
      </c>
      <c r="D308">
        <v>301101</v>
      </c>
      <c r="E308" s="277">
        <v>10.92</v>
      </c>
      <c r="F308" s="277">
        <v>2.0699999999999998</v>
      </c>
    </row>
    <row r="309" spans="1:7">
      <c r="A309">
        <v>40100807</v>
      </c>
      <c r="C309">
        <v>300</v>
      </c>
      <c r="D309">
        <v>301101</v>
      </c>
      <c r="E309" s="277">
        <v>0</v>
      </c>
      <c r="F309" s="277">
        <v>0</v>
      </c>
      <c r="G309" s="277">
        <v>10.92</v>
      </c>
    </row>
    <row r="310" spans="1:7">
      <c r="A310">
        <v>4426</v>
      </c>
      <c r="B310" s="277">
        <v>2.0699999999999998</v>
      </c>
      <c r="C310">
        <v>300</v>
      </c>
      <c r="D310">
        <v>301101</v>
      </c>
      <c r="E310" s="277">
        <v>0</v>
      </c>
      <c r="F310" s="277">
        <v>0</v>
      </c>
    </row>
    <row r="311" spans="1:7">
      <c r="A311">
        <v>40100807</v>
      </c>
      <c r="C311">
        <v>300</v>
      </c>
      <c r="D311">
        <v>301101</v>
      </c>
      <c r="E311" s="277">
        <v>0</v>
      </c>
      <c r="F311" s="277">
        <v>0</v>
      </c>
      <c r="G311" s="277">
        <v>2.0699999999999998</v>
      </c>
    </row>
    <row r="312" spans="1:7">
      <c r="A312">
        <v>4426</v>
      </c>
      <c r="B312" s="277">
        <v>0.01</v>
      </c>
      <c r="C312">
        <v>300</v>
      </c>
      <c r="D312">
        <v>301101</v>
      </c>
      <c r="E312" s="277">
        <v>0</v>
      </c>
      <c r="F312" s="277">
        <v>0</v>
      </c>
    </row>
    <row r="313" spans="1:7">
      <c r="A313">
        <v>40100807</v>
      </c>
      <c r="C313">
        <v>300</v>
      </c>
      <c r="D313">
        <v>301101</v>
      </c>
      <c r="E313" s="277">
        <v>0</v>
      </c>
      <c r="F313" s="277">
        <v>0</v>
      </c>
      <c r="G313" s="277">
        <v>0.01</v>
      </c>
    </row>
    <row r="314" spans="1:7">
      <c r="A314">
        <v>62800665</v>
      </c>
      <c r="B314" s="277">
        <v>400</v>
      </c>
      <c r="C314">
        <v>300</v>
      </c>
      <c r="D314">
        <v>301101</v>
      </c>
      <c r="E314" s="277">
        <v>400</v>
      </c>
      <c r="F314" s="277">
        <v>76</v>
      </c>
    </row>
    <row r="315" spans="1:7">
      <c r="A315">
        <v>40100790</v>
      </c>
      <c r="C315">
        <v>300</v>
      </c>
      <c r="D315">
        <v>301101</v>
      </c>
      <c r="E315" s="277">
        <v>0</v>
      </c>
      <c r="F315" s="277">
        <v>0</v>
      </c>
      <c r="G315" s="277">
        <v>400</v>
      </c>
    </row>
    <row r="316" spans="1:7">
      <c r="A316">
        <v>4426</v>
      </c>
      <c r="B316" s="277">
        <v>76</v>
      </c>
      <c r="C316">
        <v>300</v>
      </c>
      <c r="D316">
        <v>301101</v>
      </c>
      <c r="E316" s="277">
        <v>0</v>
      </c>
      <c r="F316" s="277">
        <v>0</v>
      </c>
    </row>
    <row r="317" spans="1:7">
      <c r="A317">
        <v>40100790</v>
      </c>
      <c r="C317">
        <v>300</v>
      </c>
      <c r="D317">
        <v>301101</v>
      </c>
      <c r="E317" s="277">
        <v>0</v>
      </c>
      <c r="F317" s="277">
        <v>0</v>
      </c>
      <c r="G317" s="277">
        <v>76</v>
      </c>
    </row>
    <row r="318" spans="1:7">
      <c r="A318">
        <v>62800665</v>
      </c>
      <c r="B318" s="277">
        <v>400</v>
      </c>
      <c r="C318">
        <v>300</v>
      </c>
      <c r="D318">
        <v>301101</v>
      </c>
      <c r="E318" s="277">
        <v>400</v>
      </c>
      <c r="F318" s="277">
        <v>76</v>
      </c>
    </row>
    <row r="319" spans="1:7">
      <c r="A319">
        <v>40100790</v>
      </c>
      <c r="C319">
        <v>300</v>
      </c>
      <c r="D319">
        <v>301101</v>
      </c>
      <c r="E319" s="277">
        <v>0</v>
      </c>
      <c r="F319" s="277">
        <v>0</v>
      </c>
      <c r="G319" s="277">
        <v>400</v>
      </c>
    </row>
    <row r="320" spans="1:7">
      <c r="A320">
        <v>4426</v>
      </c>
      <c r="B320" s="277">
        <v>76</v>
      </c>
      <c r="C320">
        <v>300</v>
      </c>
      <c r="D320">
        <v>301101</v>
      </c>
      <c r="E320" s="277">
        <v>0</v>
      </c>
      <c r="F320" s="277">
        <v>0</v>
      </c>
    </row>
    <row r="321" spans="1:7">
      <c r="A321">
        <v>40100790</v>
      </c>
      <c r="C321">
        <v>300</v>
      </c>
      <c r="D321">
        <v>301101</v>
      </c>
      <c r="E321" s="277">
        <v>0</v>
      </c>
      <c r="F321" s="277">
        <v>0</v>
      </c>
      <c r="G321" s="277">
        <v>76</v>
      </c>
    </row>
    <row r="322" spans="1:7">
      <c r="A322">
        <v>62600663</v>
      </c>
      <c r="B322" s="277">
        <v>83.91</v>
      </c>
      <c r="C322">
        <v>300</v>
      </c>
      <c r="D322">
        <v>301101</v>
      </c>
      <c r="E322" s="277">
        <v>83.91</v>
      </c>
      <c r="F322" s="277">
        <v>15.94</v>
      </c>
    </row>
    <row r="323" spans="1:7">
      <c r="A323">
        <v>401002386</v>
      </c>
      <c r="C323">
        <v>300</v>
      </c>
      <c r="D323">
        <v>301101</v>
      </c>
      <c r="E323" s="277">
        <v>0</v>
      </c>
      <c r="F323" s="277">
        <v>0</v>
      </c>
      <c r="G323" s="277">
        <v>83.91</v>
      </c>
    </row>
    <row r="324" spans="1:7">
      <c r="A324">
        <v>4426</v>
      </c>
      <c r="B324" s="277">
        <v>15.94</v>
      </c>
      <c r="C324">
        <v>300</v>
      </c>
      <c r="D324">
        <v>301101</v>
      </c>
      <c r="E324" s="277">
        <v>0</v>
      </c>
      <c r="F324" s="277">
        <v>0</v>
      </c>
    </row>
    <row r="325" spans="1:7">
      <c r="A325">
        <v>401002386</v>
      </c>
      <c r="C325">
        <v>300</v>
      </c>
      <c r="D325">
        <v>301101</v>
      </c>
      <c r="E325" s="277">
        <v>0</v>
      </c>
      <c r="F325" s="277">
        <v>0</v>
      </c>
      <c r="G325" s="277">
        <v>15.94</v>
      </c>
    </row>
    <row r="326" spans="1:7">
      <c r="A326">
        <v>4426</v>
      </c>
      <c r="B326" s="277">
        <v>0</v>
      </c>
      <c r="C326">
        <v>300</v>
      </c>
      <c r="D326">
        <v>301101</v>
      </c>
      <c r="E326" s="277">
        <v>0</v>
      </c>
      <c r="F326" s="277">
        <v>0</v>
      </c>
    </row>
    <row r="327" spans="1:7">
      <c r="A327">
        <v>401002386</v>
      </c>
      <c r="C327">
        <v>300</v>
      </c>
      <c r="D327">
        <v>301101</v>
      </c>
      <c r="E327" s="277">
        <v>0</v>
      </c>
      <c r="F327" s="277">
        <v>0</v>
      </c>
      <c r="G327" s="277">
        <v>0</v>
      </c>
    </row>
    <row r="328" spans="1:7">
      <c r="A328">
        <v>62600663</v>
      </c>
      <c r="B328" s="277">
        <v>972.45</v>
      </c>
      <c r="C328">
        <v>300</v>
      </c>
      <c r="D328">
        <v>301101</v>
      </c>
      <c r="E328" s="277">
        <v>972.4538</v>
      </c>
      <c r="F328" s="277">
        <v>184.77</v>
      </c>
    </row>
    <row r="329" spans="1:7">
      <c r="A329">
        <v>401002386</v>
      </c>
      <c r="C329">
        <v>300</v>
      </c>
      <c r="D329">
        <v>301101</v>
      </c>
      <c r="E329" s="277">
        <v>0</v>
      </c>
      <c r="F329" s="277">
        <v>0</v>
      </c>
      <c r="G329" s="277">
        <v>972.45</v>
      </c>
    </row>
    <row r="330" spans="1:7">
      <c r="A330">
        <v>4426</v>
      </c>
      <c r="B330" s="277">
        <v>184.77</v>
      </c>
      <c r="C330">
        <v>300</v>
      </c>
      <c r="D330">
        <v>301101</v>
      </c>
      <c r="E330" s="277">
        <v>0</v>
      </c>
      <c r="F330" s="277">
        <v>0</v>
      </c>
    </row>
    <row r="331" spans="1:7">
      <c r="A331">
        <v>401002386</v>
      </c>
      <c r="C331">
        <v>300</v>
      </c>
      <c r="D331">
        <v>301101</v>
      </c>
      <c r="E331" s="277">
        <v>0</v>
      </c>
      <c r="F331" s="277">
        <v>0</v>
      </c>
      <c r="G331" s="277">
        <v>184.77</v>
      </c>
    </row>
    <row r="332" spans="1:7">
      <c r="A332">
        <v>303002285</v>
      </c>
      <c r="B332" s="277">
        <v>271.43</v>
      </c>
      <c r="C332">
        <v>300</v>
      </c>
      <c r="D332">
        <v>301101</v>
      </c>
      <c r="E332" s="277">
        <v>271.43</v>
      </c>
      <c r="F332" s="277">
        <v>51.57</v>
      </c>
    </row>
    <row r="333" spans="1:7">
      <c r="A333">
        <v>40100830</v>
      </c>
      <c r="C333">
        <v>300</v>
      </c>
      <c r="D333">
        <v>301101</v>
      </c>
      <c r="E333" s="277">
        <v>0</v>
      </c>
      <c r="F333" s="277">
        <v>0</v>
      </c>
      <c r="G333" s="277">
        <v>271.43</v>
      </c>
    </row>
    <row r="334" spans="1:7">
      <c r="A334">
        <v>4426</v>
      </c>
      <c r="B334" s="277">
        <v>51.57</v>
      </c>
      <c r="C334">
        <v>300</v>
      </c>
      <c r="D334">
        <v>301101</v>
      </c>
      <c r="E334" s="277">
        <v>0</v>
      </c>
      <c r="F334" s="277">
        <v>0</v>
      </c>
    </row>
    <row r="335" spans="1:7">
      <c r="A335">
        <v>40100830</v>
      </c>
      <c r="C335">
        <v>300</v>
      </c>
      <c r="D335">
        <v>301101</v>
      </c>
      <c r="E335" s="277">
        <v>0</v>
      </c>
      <c r="F335" s="277">
        <v>0</v>
      </c>
      <c r="G335" s="277">
        <v>51.57</v>
      </c>
    </row>
    <row r="336" spans="1:7">
      <c r="A336">
        <v>4426</v>
      </c>
      <c r="B336" s="277">
        <v>0</v>
      </c>
      <c r="C336">
        <v>300</v>
      </c>
      <c r="D336">
        <v>301101</v>
      </c>
      <c r="E336" s="277">
        <v>0</v>
      </c>
      <c r="F336" s="277">
        <v>0</v>
      </c>
    </row>
    <row r="337" spans="1:7">
      <c r="A337">
        <v>40100830</v>
      </c>
      <c r="C337">
        <v>300</v>
      </c>
      <c r="D337">
        <v>301101</v>
      </c>
      <c r="E337" s="277">
        <v>0</v>
      </c>
      <c r="F337" s="277">
        <v>0</v>
      </c>
      <c r="G337" s="277">
        <v>0</v>
      </c>
    </row>
    <row r="338" spans="1:7">
      <c r="A338">
        <v>62800665</v>
      </c>
      <c r="B338" s="277">
        <v>12.67</v>
      </c>
      <c r="C338">
        <v>300</v>
      </c>
      <c r="D338">
        <v>301101</v>
      </c>
      <c r="E338" s="277">
        <v>12.672599999999999</v>
      </c>
      <c r="F338" s="277">
        <v>2.41</v>
      </c>
    </row>
    <row r="339" spans="1:7">
      <c r="A339">
        <v>401001031</v>
      </c>
      <c r="C339">
        <v>300</v>
      </c>
      <c r="D339">
        <v>301101</v>
      </c>
      <c r="E339" s="277">
        <v>0</v>
      </c>
      <c r="F339" s="277">
        <v>0</v>
      </c>
      <c r="G339" s="277">
        <v>12.67</v>
      </c>
    </row>
    <row r="340" spans="1:7">
      <c r="A340">
        <v>3028002241</v>
      </c>
      <c r="B340" s="277">
        <v>4346.3599999999997</v>
      </c>
      <c r="C340">
        <v>300</v>
      </c>
      <c r="D340">
        <v>301101</v>
      </c>
      <c r="E340" s="277">
        <v>4346.3609999999999</v>
      </c>
      <c r="F340" s="277">
        <v>825.81</v>
      </c>
    </row>
    <row r="341" spans="1:7">
      <c r="A341">
        <v>401001031</v>
      </c>
      <c r="C341">
        <v>300</v>
      </c>
      <c r="D341">
        <v>301101</v>
      </c>
      <c r="E341" s="277">
        <v>0</v>
      </c>
      <c r="F341" s="277">
        <v>0</v>
      </c>
      <c r="G341" s="277">
        <v>4346.3599999999997</v>
      </c>
    </row>
    <row r="342" spans="1:7">
      <c r="A342">
        <v>4426</v>
      </c>
      <c r="B342" s="277">
        <v>825.81</v>
      </c>
      <c r="C342">
        <v>300</v>
      </c>
      <c r="D342">
        <v>301101</v>
      </c>
      <c r="E342" s="277">
        <v>0</v>
      </c>
      <c r="F342" s="277">
        <v>0</v>
      </c>
    </row>
    <row r="343" spans="1:7">
      <c r="A343">
        <v>401001031</v>
      </c>
      <c r="C343">
        <v>300</v>
      </c>
      <c r="D343">
        <v>301101</v>
      </c>
      <c r="E343" s="277">
        <v>0</v>
      </c>
      <c r="F343" s="277">
        <v>0</v>
      </c>
      <c r="G343" s="277">
        <v>825.81</v>
      </c>
    </row>
    <row r="344" spans="1:7">
      <c r="A344">
        <v>4426</v>
      </c>
      <c r="B344" s="277">
        <v>2.41</v>
      </c>
      <c r="C344">
        <v>300</v>
      </c>
      <c r="D344">
        <v>301101</v>
      </c>
      <c r="E344" s="277">
        <v>0</v>
      </c>
      <c r="F344" s="277">
        <v>0</v>
      </c>
    </row>
    <row r="345" spans="1:7">
      <c r="A345">
        <v>401001031</v>
      </c>
      <c r="C345">
        <v>300</v>
      </c>
      <c r="D345">
        <v>301101</v>
      </c>
      <c r="E345" s="277">
        <v>0</v>
      </c>
      <c r="F345" s="277">
        <v>0</v>
      </c>
      <c r="G345" s="277">
        <v>2.41</v>
      </c>
    </row>
    <row r="346" spans="1:7">
      <c r="A346">
        <v>308003137</v>
      </c>
      <c r="B346" s="277">
        <v>62.17</v>
      </c>
      <c r="C346">
        <v>300</v>
      </c>
      <c r="D346">
        <v>301101</v>
      </c>
      <c r="E346" s="277">
        <v>62.17</v>
      </c>
      <c r="F346" s="277">
        <v>11.81</v>
      </c>
    </row>
    <row r="347" spans="1:7">
      <c r="A347">
        <v>401001031</v>
      </c>
      <c r="C347">
        <v>300</v>
      </c>
      <c r="D347">
        <v>301101</v>
      </c>
      <c r="E347" s="277">
        <v>0</v>
      </c>
      <c r="F347" s="277">
        <v>0</v>
      </c>
      <c r="G347" s="277">
        <v>62.17</v>
      </c>
    </row>
    <row r="348" spans="1:7">
      <c r="A348">
        <v>62800665</v>
      </c>
      <c r="B348" s="277">
        <v>8.75</v>
      </c>
      <c r="C348">
        <v>300</v>
      </c>
      <c r="D348">
        <v>301101</v>
      </c>
      <c r="E348" s="277">
        <v>8.7502999999999993</v>
      </c>
      <c r="F348" s="277">
        <v>1.66</v>
      </c>
    </row>
    <row r="349" spans="1:7">
      <c r="A349">
        <v>401001031</v>
      </c>
      <c r="C349">
        <v>300</v>
      </c>
      <c r="D349">
        <v>301101</v>
      </c>
      <c r="E349" s="277">
        <v>0</v>
      </c>
      <c r="F349" s="277">
        <v>0</v>
      </c>
      <c r="G349" s="277">
        <v>8.75</v>
      </c>
    </row>
    <row r="350" spans="1:7">
      <c r="A350">
        <v>62800665</v>
      </c>
      <c r="B350" s="277">
        <v>43.96</v>
      </c>
      <c r="C350">
        <v>300</v>
      </c>
      <c r="D350">
        <v>301101</v>
      </c>
      <c r="E350" s="277">
        <v>43.96</v>
      </c>
      <c r="F350" s="277">
        <v>8.35</v>
      </c>
    </row>
    <row r="351" spans="1:7">
      <c r="A351">
        <v>401001031</v>
      </c>
      <c r="C351">
        <v>300</v>
      </c>
      <c r="D351">
        <v>301101</v>
      </c>
      <c r="E351" s="277">
        <v>0</v>
      </c>
      <c r="F351" s="277">
        <v>0</v>
      </c>
      <c r="G351" s="277">
        <v>43.96</v>
      </c>
    </row>
    <row r="352" spans="1:7">
      <c r="A352">
        <v>3028002241</v>
      </c>
      <c r="B352" s="277">
        <v>3770.48</v>
      </c>
      <c r="C352">
        <v>300</v>
      </c>
      <c r="D352">
        <v>301101</v>
      </c>
      <c r="E352" s="277">
        <v>3770.4810000000002</v>
      </c>
      <c r="F352" s="277">
        <v>716.39</v>
      </c>
    </row>
    <row r="353" spans="1:7">
      <c r="A353">
        <v>401001031</v>
      </c>
      <c r="C353">
        <v>300</v>
      </c>
      <c r="D353">
        <v>301101</v>
      </c>
      <c r="E353" s="277">
        <v>0</v>
      </c>
      <c r="F353" s="277">
        <v>0</v>
      </c>
      <c r="G353" s="277">
        <v>3770.48</v>
      </c>
    </row>
    <row r="354" spans="1:7">
      <c r="A354">
        <v>4426</v>
      </c>
      <c r="B354" s="277">
        <v>716.39</v>
      </c>
      <c r="C354">
        <v>300</v>
      </c>
      <c r="D354">
        <v>301101</v>
      </c>
      <c r="E354" s="277">
        <v>0</v>
      </c>
      <c r="F354" s="277">
        <v>0</v>
      </c>
    </row>
    <row r="355" spans="1:7">
      <c r="A355">
        <v>401001031</v>
      </c>
      <c r="C355">
        <v>300</v>
      </c>
      <c r="D355">
        <v>301101</v>
      </c>
      <c r="E355" s="277">
        <v>0</v>
      </c>
      <c r="F355" s="277">
        <v>0</v>
      </c>
      <c r="G355" s="277">
        <v>716.39</v>
      </c>
    </row>
    <row r="356" spans="1:7">
      <c r="A356">
        <v>4426</v>
      </c>
      <c r="B356" s="277">
        <v>11.81</v>
      </c>
      <c r="C356">
        <v>300</v>
      </c>
      <c r="D356">
        <v>301101</v>
      </c>
      <c r="E356" s="277">
        <v>0</v>
      </c>
      <c r="F356" s="277">
        <v>0</v>
      </c>
    </row>
    <row r="357" spans="1:7">
      <c r="A357">
        <v>401001031</v>
      </c>
      <c r="C357">
        <v>300</v>
      </c>
      <c r="D357">
        <v>301101</v>
      </c>
      <c r="E357" s="277">
        <v>0</v>
      </c>
      <c r="F357" s="277">
        <v>0</v>
      </c>
      <c r="G357" s="277">
        <v>11.81</v>
      </c>
    </row>
    <row r="358" spans="1:7">
      <c r="A358">
        <v>4426</v>
      </c>
      <c r="B358" s="277">
        <v>1.66</v>
      </c>
      <c r="C358">
        <v>300</v>
      </c>
      <c r="D358">
        <v>301101</v>
      </c>
      <c r="E358" s="277">
        <v>0</v>
      </c>
      <c r="F358" s="277">
        <v>0</v>
      </c>
    </row>
    <row r="359" spans="1:7">
      <c r="A359">
        <v>401001031</v>
      </c>
      <c r="C359">
        <v>300</v>
      </c>
      <c r="D359">
        <v>301101</v>
      </c>
      <c r="E359" s="277">
        <v>0</v>
      </c>
      <c r="F359" s="277">
        <v>0</v>
      </c>
      <c r="G359" s="277">
        <v>1.66</v>
      </c>
    </row>
    <row r="360" spans="1:7">
      <c r="A360">
        <v>4426</v>
      </c>
      <c r="B360" s="277">
        <v>8.35</v>
      </c>
      <c r="C360">
        <v>300</v>
      </c>
      <c r="D360">
        <v>301101</v>
      </c>
      <c r="E360" s="277">
        <v>0</v>
      </c>
      <c r="F360" s="277">
        <v>0</v>
      </c>
    </row>
    <row r="361" spans="1:7">
      <c r="A361">
        <v>401001031</v>
      </c>
      <c r="C361">
        <v>300</v>
      </c>
      <c r="D361">
        <v>301101</v>
      </c>
      <c r="E361" s="277">
        <v>0</v>
      </c>
      <c r="F361" s="277">
        <v>0</v>
      </c>
      <c r="G361" s="277">
        <v>8.35</v>
      </c>
    </row>
    <row r="362" spans="1:7">
      <c r="A362">
        <v>604002382</v>
      </c>
      <c r="B362" s="277">
        <v>102.93</v>
      </c>
      <c r="C362">
        <v>300</v>
      </c>
      <c r="D362">
        <v>301101</v>
      </c>
      <c r="E362" s="277">
        <v>102.93</v>
      </c>
      <c r="F362" s="277">
        <v>19.559999999999999</v>
      </c>
    </row>
    <row r="363" spans="1:7">
      <c r="A363">
        <v>401003484</v>
      </c>
      <c r="C363">
        <v>300</v>
      </c>
      <c r="D363">
        <v>301101</v>
      </c>
      <c r="E363" s="277">
        <v>0</v>
      </c>
      <c r="F363" s="277">
        <v>0</v>
      </c>
      <c r="G363" s="277">
        <v>102.93</v>
      </c>
    </row>
    <row r="364" spans="1:7">
      <c r="A364">
        <v>60400674</v>
      </c>
      <c r="B364" s="277">
        <v>162.12</v>
      </c>
      <c r="C364">
        <v>300</v>
      </c>
      <c r="D364">
        <v>301101</v>
      </c>
      <c r="E364" s="277">
        <v>162.12</v>
      </c>
      <c r="F364" s="277">
        <v>30.8</v>
      </c>
    </row>
    <row r="365" spans="1:7">
      <c r="A365">
        <v>401003484</v>
      </c>
      <c r="C365">
        <v>300</v>
      </c>
      <c r="D365">
        <v>301101</v>
      </c>
      <c r="E365" s="277">
        <v>0</v>
      </c>
      <c r="F365" s="277">
        <v>0</v>
      </c>
      <c r="G365" s="277">
        <v>162.12</v>
      </c>
    </row>
    <row r="366" spans="1:7">
      <c r="A366">
        <v>604002381</v>
      </c>
      <c r="B366" s="277">
        <v>71.39</v>
      </c>
      <c r="C366">
        <v>300</v>
      </c>
      <c r="D366">
        <v>301101</v>
      </c>
      <c r="E366" s="277">
        <v>71.39</v>
      </c>
      <c r="F366" s="277">
        <v>13.56</v>
      </c>
    </row>
    <row r="367" spans="1:7">
      <c r="A367">
        <v>401003484</v>
      </c>
      <c r="C367">
        <v>300</v>
      </c>
      <c r="D367">
        <v>301101</v>
      </c>
      <c r="E367" s="277">
        <v>0</v>
      </c>
      <c r="F367" s="277">
        <v>0</v>
      </c>
      <c r="G367" s="277">
        <v>71.39</v>
      </c>
    </row>
    <row r="368" spans="1:7">
      <c r="A368">
        <v>60400674</v>
      </c>
      <c r="B368" s="277">
        <v>7.47</v>
      </c>
      <c r="C368">
        <v>300</v>
      </c>
      <c r="D368">
        <v>301102</v>
      </c>
      <c r="E368" s="277">
        <v>7.47</v>
      </c>
      <c r="F368" s="277">
        <v>0.67</v>
      </c>
    </row>
    <row r="369" spans="1:7">
      <c r="A369">
        <v>401003484</v>
      </c>
      <c r="C369">
        <v>300</v>
      </c>
      <c r="D369">
        <v>301102</v>
      </c>
      <c r="E369" s="277">
        <v>0</v>
      </c>
      <c r="F369" s="277">
        <v>0</v>
      </c>
      <c r="G369" s="277">
        <v>7.47</v>
      </c>
    </row>
    <row r="370" spans="1:7">
      <c r="A370">
        <v>4426</v>
      </c>
      <c r="B370" s="277">
        <v>19.559999999999999</v>
      </c>
      <c r="C370">
        <v>300</v>
      </c>
      <c r="D370">
        <v>301101</v>
      </c>
      <c r="E370" s="277">
        <v>0</v>
      </c>
      <c r="F370" s="277">
        <v>0</v>
      </c>
    </row>
    <row r="371" spans="1:7">
      <c r="A371">
        <v>401003484</v>
      </c>
      <c r="C371">
        <v>300</v>
      </c>
      <c r="D371">
        <v>301101</v>
      </c>
      <c r="E371" s="277">
        <v>0</v>
      </c>
      <c r="F371" s="277">
        <v>0</v>
      </c>
      <c r="G371" s="277">
        <v>19.559999999999999</v>
      </c>
    </row>
    <row r="372" spans="1:7">
      <c r="A372">
        <v>4426</v>
      </c>
      <c r="B372" s="277">
        <v>30.8</v>
      </c>
      <c r="C372">
        <v>300</v>
      </c>
      <c r="D372">
        <v>301101</v>
      </c>
      <c r="E372" s="277">
        <v>0</v>
      </c>
      <c r="F372" s="277">
        <v>0</v>
      </c>
    </row>
    <row r="373" spans="1:7">
      <c r="A373">
        <v>401003484</v>
      </c>
      <c r="C373">
        <v>300</v>
      </c>
      <c r="D373">
        <v>301101</v>
      </c>
      <c r="E373" s="277">
        <v>0</v>
      </c>
      <c r="F373" s="277">
        <v>0</v>
      </c>
      <c r="G373" s="277">
        <v>30.8</v>
      </c>
    </row>
    <row r="374" spans="1:7">
      <c r="A374">
        <v>4426</v>
      </c>
      <c r="B374" s="277">
        <v>13.56</v>
      </c>
      <c r="C374">
        <v>300</v>
      </c>
      <c r="D374">
        <v>301101</v>
      </c>
      <c r="E374" s="277">
        <v>0</v>
      </c>
      <c r="F374" s="277">
        <v>0</v>
      </c>
    </row>
    <row r="375" spans="1:7">
      <c r="A375">
        <v>401003484</v>
      </c>
      <c r="C375">
        <v>300</v>
      </c>
      <c r="D375">
        <v>301101</v>
      </c>
      <c r="E375" s="277">
        <v>0</v>
      </c>
      <c r="F375" s="277">
        <v>0</v>
      </c>
      <c r="G375" s="277">
        <v>13.56</v>
      </c>
    </row>
    <row r="376" spans="1:7">
      <c r="A376">
        <v>4426</v>
      </c>
      <c r="B376" s="277">
        <v>0.67</v>
      </c>
      <c r="C376">
        <v>300</v>
      </c>
      <c r="D376">
        <v>301102</v>
      </c>
      <c r="E376" s="277">
        <v>0</v>
      </c>
      <c r="F376" s="277">
        <v>0</v>
      </c>
    </row>
    <row r="377" spans="1:7">
      <c r="A377">
        <v>401003484</v>
      </c>
      <c r="C377">
        <v>300</v>
      </c>
      <c r="D377">
        <v>301102</v>
      </c>
      <c r="E377" s="277">
        <v>0</v>
      </c>
      <c r="F377" s="277">
        <v>0</v>
      </c>
      <c r="G377" s="277">
        <v>0.67</v>
      </c>
    </row>
    <row r="378" spans="1:7">
      <c r="A378">
        <v>4426</v>
      </c>
      <c r="B378" s="277">
        <v>0</v>
      </c>
      <c r="C378">
        <v>300</v>
      </c>
      <c r="D378">
        <v>301102</v>
      </c>
      <c r="E378" s="277">
        <v>0</v>
      </c>
      <c r="F378" s="277">
        <v>0</v>
      </c>
    </row>
    <row r="379" spans="1:7">
      <c r="A379">
        <v>401003484</v>
      </c>
      <c r="C379">
        <v>300</v>
      </c>
      <c r="D379">
        <v>301102</v>
      </c>
      <c r="E379" s="277">
        <v>0</v>
      </c>
      <c r="F379" s="277">
        <v>0</v>
      </c>
      <c r="G379" s="277">
        <v>0</v>
      </c>
    </row>
    <row r="380" spans="1:7">
      <c r="A380">
        <v>4426</v>
      </c>
      <c r="B380" s="277">
        <v>0</v>
      </c>
      <c r="C380">
        <v>300</v>
      </c>
      <c r="D380">
        <v>301101</v>
      </c>
      <c r="E380" s="277">
        <v>0</v>
      </c>
      <c r="F380" s="277">
        <v>0</v>
      </c>
    </row>
    <row r="381" spans="1:7">
      <c r="A381">
        <v>401003484</v>
      </c>
      <c r="C381">
        <v>300</v>
      </c>
      <c r="D381">
        <v>301101</v>
      </c>
      <c r="E381" s="277">
        <v>0</v>
      </c>
      <c r="F381" s="277">
        <v>0</v>
      </c>
      <c r="G381" s="277">
        <v>0</v>
      </c>
    </row>
    <row r="382" spans="1:7">
      <c r="A382">
        <v>60400674</v>
      </c>
      <c r="B382" s="277">
        <v>515.52</v>
      </c>
      <c r="C382">
        <v>300</v>
      </c>
      <c r="D382">
        <v>301101</v>
      </c>
      <c r="E382" s="277">
        <v>515.52</v>
      </c>
      <c r="F382" s="277">
        <v>97.95</v>
      </c>
    </row>
    <row r="383" spans="1:7">
      <c r="A383">
        <v>40100931</v>
      </c>
      <c r="C383">
        <v>300</v>
      </c>
      <c r="D383">
        <v>301101</v>
      </c>
      <c r="E383" s="277">
        <v>0</v>
      </c>
      <c r="F383" s="277">
        <v>0</v>
      </c>
      <c r="G383" s="277">
        <v>515.52</v>
      </c>
    </row>
    <row r="384" spans="1:7">
      <c r="A384">
        <v>4426</v>
      </c>
      <c r="B384" s="277">
        <v>97.95</v>
      </c>
      <c r="C384">
        <v>300</v>
      </c>
      <c r="D384">
        <v>301101</v>
      </c>
      <c r="E384" s="277">
        <v>0</v>
      </c>
      <c r="F384" s="277">
        <v>0</v>
      </c>
    </row>
    <row r="385" spans="1:7">
      <c r="A385">
        <v>40100931</v>
      </c>
      <c r="C385">
        <v>300</v>
      </c>
      <c r="D385">
        <v>301101</v>
      </c>
      <c r="E385" s="277">
        <v>0</v>
      </c>
      <c r="F385" s="277">
        <v>0</v>
      </c>
      <c r="G385" s="277">
        <v>97.95</v>
      </c>
    </row>
    <row r="386" spans="1:7">
      <c r="A386">
        <v>4426</v>
      </c>
      <c r="B386" s="277">
        <v>0</v>
      </c>
      <c r="C386">
        <v>300</v>
      </c>
      <c r="D386">
        <v>301101</v>
      </c>
      <c r="E386" s="277">
        <v>0</v>
      </c>
      <c r="F386" s="277">
        <v>0</v>
      </c>
    </row>
    <row r="387" spans="1:7">
      <c r="A387">
        <v>40100931</v>
      </c>
      <c r="C387">
        <v>300</v>
      </c>
      <c r="D387">
        <v>301101</v>
      </c>
      <c r="E387" s="277">
        <v>0</v>
      </c>
      <c r="F387" s="277">
        <v>0</v>
      </c>
      <c r="G387" s="277">
        <v>0</v>
      </c>
    </row>
    <row r="388" spans="1:7">
      <c r="A388">
        <v>61100676</v>
      </c>
      <c r="B388" s="277">
        <v>760.17</v>
      </c>
      <c r="C388">
        <v>300</v>
      </c>
      <c r="D388">
        <v>301101</v>
      </c>
      <c r="E388" s="277">
        <v>760.17</v>
      </c>
      <c r="F388" s="277">
        <v>144.43</v>
      </c>
    </row>
    <row r="389" spans="1:7">
      <c r="A389">
        <v>40100848</v>
      </c>
      <c r="C389">
        <v>300</v>
      </c>
      <c r="D389">
        <v>301101</v>
      </c>
      <c r="E389" s="277">
        <v>0</v>
      </c>
      <c r="F389" s="277">
        <v>0</v>
      </c>
      <c r="G389" s="277">
        <v>760.17</v>
      </c>
    </row>
    <row r="390" spans="1:7">
      <c r="A390">
        <v>4426</v>
      </c>
      <c r="B390" s="277">
        <v>144.43</v>
      </c>
      <c r="C390">
        <v>300</v>
      </c>
      <c r="D390">
        <v>301101</v>
      </c>
      <c r="E390" s="277">
        <v>0</v>
      </c>
      <c r="F390" s="277">
        <v>0</v>
      </c>
    </row>
    <row r="391" spans="1:7">
      <c r="A391">
        <v>40100848</v>
      </c>
      <c r="C391">
        <v>300</v>
      </c>
      <c r="D391">
        <v>301101</v>
      </c>
      <c r="E391" s="277">
        <v>0</v>
      </c>
      <c r="F391" s="277">
        <v>0</v>
      </c>
      <c r="G391" s="277">
        <v>144.43</v>
      </c>
    </row>
    <row r="392" spans="1:7">
      <c r="A392">
        <v>4426</v>
      </c>
      <c r="B392" s="277">
        <v>0</v>
      </c>
      <c r="C392">
        <v>300</v>
      </c>
      <c r="D392">
        <v>301101</v>
      </c>
      <c r="E392" s="277">
        <v>0</v>
      </c>
      <c r="F392" s="277">
        <v>0</v>
      </c>
    </row>
    <row r="393" spans="1:7">
      <c r="A393">
        <v>40100848</v>
      </c>
      <c r="C393">
        <v>300</v>
      </c>
      <c r="D393">
        <v>301101</v>
      </c>
      <c r="E393" s="277">
        <v>0</v>
      </c>
      <c r="F393" s="277">
        <v>0</v>
      </c>
      <c r="G393" s="277">
        <v>0</v>
      </c>
    </row>
    <row r="394" spans="1:7">
      <c r="A394">
        <v>61100676</v>
      </c>
      <c r="B394" s="277">
        <v>765.13</v>
      </c>
      <c r="C394">
        <v>300</v>
      </c>
      <c r="D394">
        <v>301101</v>
      </c>
      <c r="E394" s="277">
        <v>765.13</v>
      </c>
      <c r="F394" s="277">
        <v>145.37</v>
      </c>
    </row>
    <row r="395" spans="1:7">
      <c r="A395">
        <v>40100848</v>
      </c>
      <c r="C395">
        <v>300</v>
      </c>
      <c r="D395">
        <v>301101</v>
      </c>
      <c r="E395" s="277">
        <v>0</v>
      </c>
      <c r="F395" s="277">
        <v>0</v>
      </c>
      <c r="G395" s="277">
        <v>765.13</v>
      </c>
    </row>
    <row r="396" spans="1:7">
      <c r="A396">
        <v>4426</v>
      </c>
      <c r="B396" s="277">
        <v>145.37</v>
      </c>
      <c r="C396">
        <v>300</v>
      </c>
      <c r="D396">
        <v>301101</v>
      </c>
      <c r="E396" s="277">
        <v>0</v>
      </c>
      <c r="F396" s="277">
        <v>0</v>
      </c>
    </row>
    <row r="397" spans="1:7">
      <c r="A397">
        <v>40100848</v>
      </c>
      <c r="C397">
        <v>300</v>
      </c>
      <c r="D397">
        <v>301101</v>
      </c>
      <c r="E397" s="277">
        <v>0</v>
      </c>
      <c r="F397" s="277">
        <v>0</v>
      </c>
      <c r="G397" s="277">
        <v>145.37</v>
      </c>
    </row>
    <row r="398" spans="1:7">
      <c r="A398">
        <v>4426</v>
      </c>
      <c r="B398" s="277">
        <v>0</v>
      </c>
      <c r="C398">
        <v>300</v>
      </c>
      <c r="D398">
        <v>301101</v>
      </c>
      <c r="E398" s="277">
        <v>0</v>
      </c>
      <c r="F398" s="277">
        <v>0</v>
      </c>
    </row>
    <row r="399" spans="1:7">
      <c r="A399">
        <v>40100848</v>
      </c>
      <c r="C399">
        <v>300</v>
      </c>
      <c r="D399">
        <v>301101</v>
      </c>
      <c r="E399" s="277">
        <v>0</v>
      </c>
      <c r="F399" s="277">
        <v>0</v>
      </c>
      <c r="G399" s="277">
        <v>0</v>
      </c>
    </row>
    <row r="400" spans="1:7">
      <c r="A400">
        <v>62800665</v>
      </c>
      <c r="B400" s="277">
        <v>350</v>
      </c>
      <c r="C400">
        <v>300</v>
      </c>
      <c r="D400">
        <v>301301</v>
      </c>
      <c r="E400" s="277">
        <v>350</v>
      </c>
      <c r="F400" s="277">
        <v>66.5</v>
      </c>
    </row>
    <row r="401" spans="1:7">
      <c r="A401">
        <v>401002779</v>
      </c>
      <c r="C401">
        <v>300</v>
      </c>
      <c r="D401">
        <v>301301</v>
      </c>
      <c r="E401" s="277">
        <v>0</v>
      </c>
      <c r="F401" s="277">
        <v>0</v>
      </c>
      <c r="G401" s="277">
        <v>350</v>
      </c>
    </row>
    <row r="402" spans="1:7">
      <c r="A402">
        <v>442800536</v>
      </c>
      <c r="B402" s="277">
        <v>66.5</v>
      </c>
      <c r="C402">
        <v>300</v>
      </c>
      <c r="D402">
        <v>301301</v>
      </c>
      <c r="E402" s="277">
        <v>0</v>
      </c>
      <c r="F402" s="277">
        <v>0</v>
      </c>
    </row>
    <row r="403" spans="1:7">
      <c r="A403">
        <v>401002779</v>
      </c>
      <c r="C403">
        <v>300</v>
      </c>
      <c r="D403">
        <v>301301</v>
      </c>
      <c r="E403" s="277">
        <v>0</v>
      </c>
      <c r="F403" s="277">
        <v>0</v>
      </c>
      <c r="G403" s="277">
        <v>66.5</v>
      </c>
    </row>
    <row r="404" spans="1:7">
      <c r="A404">
        <v>62800665</v>
      </c>
      <c r="B404" s="277">
        <v>800</v>
      </c>
      <c r="C404">
        <v>300</v>
      </c>
      <c r="D404">
        <v>301101</v>
      </c>
      <c r="E404" s="277">
        <v>800</v>
      </c>
      <c r="F404" s="277">
        <v>152</v>
      </c>
    </row>
    <row r="405" spans="1:7">
      <c r="A405">
        <v>40100790</v>
      </c>
      <c r="C405">
        <v>300</v>
      </c>
      <c r="D405">
        <v>301101</v>
      </c>
      <c r="E405" s="277">
        <v>0</v>
      </c>
      <c r="F405" s="277">
        <v>0</v>
      </c>
      <c r="G405" s="277">
        <v>800</v>
      </c>
    </row>
    <row r="406" spans="1:7">
      <c r="A406">
        <v>4426</v>
      </c>
      <c r="B406" s="277">
        <v>152</v>
      </c>
      <c r="C406">
        <v>300</v>
      </c>
      <c r="D406">
        <v>301101</v>
      </c>
      <c r="E406" s="277">
        <v>0</v>
      </c>
      <c r="F406" s="277">
        <v>0</v>
      </c>
    </row>
    <row r="407" spans="1:7">
      <c r="A407">
        <v>40100790</v>
      </c>
      <c r="C407">
        <v>300</v>
      </c>
      <c r="D407">
        <v>301101</v>
      </c>
      <c r="E407" s="277">
        <v>0</v>
      </c>
      <c r="F407" s="277">
        <v>0</v>
      </c>
      <c r="G407" s="277">
        <v>152</v>
      </c>
    </row>
    <row r="408" spans="1:7">
      <c r="A408">
        <v>62800665</v>
      </c>
      <c r="B408" s="277">
        <v>400</v>
      </c>
      <c r="C408">
        <v>300</v>
      </c>
      <c r="D408">
        <v>301101</v>
      </c>
      <c r="E408" s="277">
        <v>400</v>
      </c>
      <c r="F408" s="277">
        <v>76</v>
      </c>
    </row>
    <row r="409" spans="1:7">
      <c r="A409">
        <v>40100790</v>
      </c>
      <c r="C409">
        <v>300</v>
      </c>
      <c r="D409">
        <v>301101</v>
      </c>
      <c r="E409" s="277">
        <v>0</v>
      </c>
      <c r="F409" s="277">
        <v>0</v>
      </c>
      <c r="G409" s="277">
        <v>400</v>
      </c>
    </row>
    <row r="410" spans="1:7">
      <c r="A410">
        <v>4426</v>
      </c>
      <c r="B410" s="277">
        <v>76</v>
      </c>
      <c r="C410">
        <v>300</v>
      </c>
      <c r="D410">
        <v>301101</v>
      </c>
      <c r="E410" s="277">
        <v>0</v>
      </c>
      <c r="F410" s="277">
        <v>0</v>
      </c>
    </row>
    <row r="411" spans="1:7">
      <c r="A411">
        <v>40100790</v>
      </c>
      <c r="C411">
        <v>300</v>
      </c>
      <c r="D411">
        <v>301101</v>
      </c>
      <c r="E411" s="277">
        <v>0</v>
      </c>
      <c r="F411" s="277">
        <v>0</v>
      </c>
      <c r="G411" s="277">
        <v>76</v>
      </c>
    </row>
    <row r="412" spans="1:7">
      <c r="A412">
        <v>6022002274</v>
      </c>
      <c r="B412" s="277">
        <v>20716.8</v>
      </c>
      <c r="C412">
        <v>300</v>
      </c>
      <c r="D412">
        <v>301101</v>
      </c>
      <c r="E412" s="277">
        <v>20716.8</v>
      </c>
      <c r="F412" s="277">
        <v>3936.19</v>
      </c>
    </row>
    <row r="413" spans="1:7">
      <c r="A413">
        <v>40100786</v>
      </c>
      <c r="C413">
        <v>300</v>
      </c>
      <c r="D413">
        <v>301101</v>
      </c>
      <c r="E413" s="277">
        <v>0</v>
      </c>
      <c r="F413" s="277">
        <v>0</v>
      </c>
      <c r="G413" s="277">
        <v>20716.8</v>
      </c>
    </row>
    <row r="414" spans="1:7">
      <c r="A414">
        <v>6022002274</v>
      </c>
      <c r="B414" s="277">
        <v>2383.1999999999998</v>
      </c>
      <c r="C414">
        <v>300</v>
      </c>
      <c r="D414">
        <v>301101</v>
      </c>
      <c r="E414" s="277">
        <v>2383.1999999999998</v>
      </c>
      <c r="F414" s="277">
        <v>452.81</v>
      </c>
    </row>
    <row r="415" spans="1:7">
      <c r="A415">
        <v>40100786</v>
      </c>
      <c r="C415">
        <v>300</v>
      </c>
      <c r="D415">
        <v>301101</v>
      </c>
      <c r="E415" s="277">
        <v>0</v>
      </c>
      <c r="F415" s="277">
        <v>0</v>
      </c>
      <c r="G415" s="277">
        <v>2383.1999999999998</v>
      </c>
    </row>
    <row r="416" spans="1:7">
      <c r="A416">
        <v>4426</v>
      </c>
      <c r="B416" s="277">
        <v>3936.19</v>
      </c>
      <c r="C416">
        <v>300</v>
      </c>
      <c r="D416">
        <v>301101</v>
      </c>
      <c r="E416" s="277">
        <v>0</v>
      </c>
      <c r="F416" s="277">
        <v>0</v>
      </c>
    </row>
    <row r="417" spans="1:7">
      <c r="A417">
        <v>40100786</v>
      </c>
      <c r="C417">
        <v>300</v>
      </c>
      <c r="D417">
        <v>301101</v>
      </c>
      <c r="E417" s="277">
        <v>0</v>
      </c>
      <c r="F417" s="277">
        <v>0</v>
      </c>
      <c r="G417" s="277">
        <v>3936.19</v>
      </c>
    </row>
    <row r="418" spans="1:7">
      <c r="A418">
        <v>4426</v>
      </c>
      <c r="B418" s="277">
        <v>452.81</v>
      </c>
      <c r="C418">
        <v>300</v>
      </c>
      <c r="D418">
        <v>301101</v>
      </c>
      <c r="E418" s="277">
        <v>0</v>
      </c>
      <c r="F418" s="277">
        <v>0</v>
      </c>
    </row>
    <row r="419" spans="1:7">
      <c r="A419">
        <v>40100786</v>
      </c>
      <c r="C419">
        <v>300</v>
      </c>
      <c r="D419">
        <v>301101</v>
      </c>
      <c r="E419" s="277">
        <v>0</v>
      </c>
      <c r="F419" s="277">
        <v>0</v>
      </c>
      <c r="G419" s="277">
        <v>452.81</v>
      </c>
    </row>
    <row r="420" spans="1:7">
      <c r="A420">
        <v>60400674</v>
      </c>
      <c r="B420" s="277">
        <v>151.84</v>
      </c>
      <c r="C420">
        <v>300</v>
      </c>
      <c r="D420">
        <v>301101</v>
      </c>
      <c r="E420" s="277">
        <v>151.84</v>
      </c>
      <c r="F420" s="277">
        <v>28.85</v>
      </c>
    </row>
    <row r="421" spans="1:7">
      <c r="A421">
        <v>40100830</v>
      </c>
      <c r="C421">
        <v>300</v>
      </c>
      <c r="D421">
        <v>301101</v>
      </c>
      <c r="E421" s="277">
        <v>0</v>
      </c>
      <c r="F421" s="277">
        <v>0</v>
      </c>
      <c r="G421" s="277">
        <v>151.84</v>
      </c>
    </row>
    <row r="422" spans="1:7">
      <c r="A422">
        <v>4426</v>
      </c>
      <c r="B422" s="277">
        <v>28.85</v>
      </c>
      <c r="C422">
        <v>300</v>
      </c>
      <c r="D422">
        <v>301101</v>
      </c>
      <c r="E422" s="277">
        <v>0</v>
      </c>
      <c r="F422" s="277">
        <v>0</v>
      </c>
    </row>
    <row r="423" spans="1:7">
      <c r="A423">
        <v>40100830</v>
      </c>
      <c r="C423">
        <v>300</v>
      </c>
      <c r="D423">
        <v>301101</v>
      </c>
      <c r="E423" s="277">
        <v>0</v>
      </c>
      <c r="F423" s="277">
        <v>0</v>
      </c>
      <c r="G423" s="277">
        <v>28.85</v>
      </c>
    </row>
    <row r="424" spans="1:7">
      <c r="A424">
        <v>4426</v>
      </c>
      <c r="B424" s="277">
        <v>0</v>
      </c>
      <c r="C424">
        <v>300</v>
      </c>
      <c r="D424">
        <v>301101</v>
      </c>
      <c r="E424" s="277">
        <v>0</v>
      </c>
      <c r="F424" s="277">
        <v>0</v>
      </c>
    </row>
    <row r="425" spans="1:7">
      <c r="A425">
        <v>40100830</v>
      </c>
      <c r="C425">
        <v>300</v>
      </c>
      <c r="D425">
        <v>301101</v>
      </c>
      <c r="E425" s="277">
        <v>0</v>
      </c>
      <c r="F425" s="277">
        <v>0</v>
      </c>
      <c r="G425" s="277">
        <v>0</v>
      </c>
    </row>
    <row r="426" spans="1:7">
      <c r="A426">
        <v>60400674</v>
      </c>
      <c r="B426" s="277">
        <v>457.98</v>
      </c>
      <c r="C426">
        <v>300</v>
      </c>
      <c r="D426">
        <v>301101</v>
      </c>
      <c r="E426" s="277">
        <v>457.98</v>
      </c>
      <c r="F426" s="277">
        <v>87.02</v>
      </c>
    </row>
    <row r="427" spans="1:7">
      <c r="A427">
        <v>40100830</v>
      </c>
      <c r="C427">
        <v>300</v>
      </c>
      <c r="D427">
        <v>301101</v>
      </c>
      <c r="E427" s="277">
        <v>0</v>
      </c>
      <c r="F427" s="277">
        <v>0</v>
      </c>
      <c r="G427" s="277">
        <v>457.98</v>
      </c>
    </row>
    <row r="428" spans="1:7">
      <c r="A428">
        <v>4426</v>
      </c>
      <c r="B428" s="277">
        <v>87.02</v>
      </c>
      <c r="C428">
        <v>300</v>
      </c>
      <c r="D428">
        <v>301101</v>
      </c>
      <c r="E428" s="277">
        <v>0</v>
      </c>
      <c r="F428" s="277">
        <v>0</v>
      </c>
    </row>
    <row r="429" spans="1:7">
      <c r="A429">
        <v>40100830</v>
      </c>
      <c r="C429">
        <v>300</v>
      </c>
      <c r="D429">
        <v>301101</v>
      </c>
      <c r="E429" s="277">
        <v>0</v>
      </c>
      <c r="F429" s="277">
        <v>0</v>
      </c>
      <c r="G429" s="277">
        <v>87.02</v>
      </c>
    </row>
    <row r="430" spans="1:7">
      <c r="A430">
        <v>4426</v>
      </c>
      <c r="B430" s="277">
        <v>0</v>
      </c>
      <c r="C430">
        <v>300</v>
      </c>
      <c r="D430">
        <v>301101</v>
      </c>
      <c r="E430" s="277">
        <v>0</v>
      </c>
      <c r="F430" s="277">
        <v>0</v>
      </c>
    </row>
    <row r="431" spans="1:7">
      <c r="A431">
        <v>40100830</v>
      </c>
      <c r="C431">
        <v>300</v>
      </c>
      <c r="D431">
        <v>301101</v>
      </c>
      <c r="E431" s="277">
        <v>0</v>
      </c>
      <c r="F431" s="277">
        <v>0</v>
      </c>
      <c r="G431" s="277">
        <v>0</v>
      </c>
    </row>
    <row r="432" spans="1:7">
      <c r="A432">
        <v>303002285</v>
      </c>
      <c r="B432" s="277">
        <v>1209.3599999999999</v>
      </c>
      <c r="C432">
        <v>300</v>
      </c>
      <c r="D432">
        <v>301101</v>
      </c>
      <c r="E432" s="277">
        <v>1209.3599999999999</v>
      </c>
      <c r="F432" s="277">
        <v>229.78</v>
      </c>
    </row>
    <row r="433" spans="1:7">
      <c r="A433">
        <v>40100830</v>
      </c>
      <c r="C433">
        <v>300</v>
      </c>
      <c r="D433">
        <v>301101</v>
      </c>
      <c r="E433" s="277">
        <v>0</v>
      </c>
      <c r="F433" s="277">
        <v>0</v>
      </c>
      <c r="G433" s="277">
        <v>1209.3599999999999</v>
      </c>
    </row>
    <row r="434" spans="1:7">
      <c r="A434">
        <v>4426</v>
      </c>
      <c r="B434" s="277">
        <v>229.78</v>
      </c>
      <c r="C434">
        <v>300</v>
      </c>
      <c r="D434">
        <v>301101</v>
      </c>
      <c r="E434" s="277">
        <v>0</v>
      </c>
      <c r="F434" s="277">
        <v>0</v>
      </c>
    </row>
    <row r="435" spans="1:7">
      <c r="A435">
        <v>40100830</v>
      </c>
      <c r="C435">
        <v>300</v>
      </c>
      <c r="D435">
        <v>301101</v>
      </c>
      <c r="E435" s="277">
        <v>0</v>
      </c>
      <c r="F435" s="277">
        <v>0</v>
      </c>
      <c r="G435" s="277">
        <v>229.78</v>
      </c>
    </row>
    <row r="436" spans="1:7">
      <c r="A436">
        <v>4426</v>
      </c>
      <c r="B436" s="277">
        <v>0</v>
      </c>
      <c r="C436">
        <v>300</v>
      </c>
      <c r="D436">
        <v>301101</v>
      </c>
      <c r="E436" s="277">
        <v>0</v>
      </c>
      <c r="F436" s="277">
        <v>0</v>
      </c>
    </row>
    <row r="437" spans="1:7">
      <c r="A437">
        <v>40100830</v>
      </c>
      <c r="C437">
        <v>300</v>
      </c>
      <c r="D437">
        <v>301101</v>
      </c>
      <c r="E437" s="277">
        <v>0</v>
      </c>
      <c r="F437" s="277">
        <v>0</v>
      </c>
      <c r="G437" s="277">
        <v>0</v>
      </c>
    </row>
    <row r="438" spans="1:7">
      <c r="A438">
        <v>303002285</v>
      </c>
      <c r="B438" s="277">
        <v>56.34</v>
      </c>
      <c r="C438">
        <v>300</v>
      </c>
      <c r="D438">
        <v>301101</v>
      </c>
      <c r="E438" s="277">
        <v>56.34</v>
      </c>
      <c r="F438" s="277">
        <v>10.7</v>
      </c>
    </row>
    <row r="439" spans="1:7">
      <c r="A439">
        <v>40100830</v>
      </c>
      <c r="C439">
        <v>300</v>
      </c>
      <c r="D439">
        <v>301101</v>
      </c>
      <c r="E439" s="277">
        <v>0</v>
      </c>
      <c r="F439" s="277">
        <v>0</v>
      </c>
      <c r="G439" s="277">
        <v>56.34</v>
      </c>
    </row>
    <row r="440" spans="1:7">
      <c r="A440">
        <v>303002285</v>
      </c>
      <c r="B440" s="277">
        <v>69.89</v>
      </c>
      <c r="C440">
        <v>300</v>
      </c>
      <c r="D440">
        <v>301101</v>
      </c>
      <c r="E440" s="277">
        <v>69.89</v>
      </c>
      <c r="F440" s="277">
        <v>13.28</v>
      </c>
    </row>
    <row r="441" spans="1:7">
      <c r="A441">
        <v>40100830</v>
      </c>
      <c r="C441">
        <v>300</v>
      </c>
      <c r="D441">
        <v>301101</v>
      </c>
      <c r="E441" s="277">
        <v>0</v>
      </c>
      <c r="F441" s="277">
        <v>0</v>
      </c>
      <c r="G441" s="277">
        <v>69.89</v>
      </c>
    </row>
    <row r="442" spans="1:7">
      <c r="A442">
        <v>4426</v>
      </c>
      <c r="B442" s="277">
        <v>10.7</v>
      </c>
      <c r="C442">
        <v>300</v>
      </c>
      <c r="D442">
        <v>301101</v>
      </c>
      <c r="E442" s="277">
        <v>0</v>
      </c>
      <c r="F442" s="277">
        <v>0</v>
      </c>
    </row>
    <row r="443" spans="1:7">
      <c r="A443">
        <v>40100830</v>
      </c>
      <c r="C443">
        <v>300</v>
      </c>
      <c r="D443">
        <v>301101</v>
      </c>
      <c r="E443" s="277">
        <v>0</v>
      </c>
      <c r="F443" s="277">
        <v>0</v>
      </c>
      <c r="G443" s="277">
        <v>10.7</v>
      </c>
    </row>
    <row r="444" spans="1:7">
      <c r="A444">
        <v>4426</v>
      </c>
      <c r="B444" s="277">
        <v>13.28</v>
      </c>
      <c r="C444">
        <v>300</v>
      </c>
      <c r="D444">
        <v>301101</v>
      </c>
      <c r="E444" s="277">
        <v>0</v>
      </c>
      <c r="F444" s="277">
        <v>0</v>
      </c>
    </row>
    <row r="445" spans="1:7">
      <c r="A445">
        <v>40100830</v>
      </c>
      <c r="C445">
        <v>300</v>
      </c>
      <c r="D445">
        <v>301101</v>
      </c>
      <c r="E445" s="277">
        <v>0</v>
      </c>
      <c r="F445" s="277">
        <v>0</v>
      </c>
      <c r="G445" s="277">
        <v>13.28</v>
      </c>
    </row>
    <row r="446" spans="1:7">
      <c r="A446">
        <v>4426</v>
      </c>
      <c r="B446" s="277">
        <v>0</v>
      </c>
      <c r="C446">
        <v>300</v>
      </c>
      <c r="D446">
        <v>301101</v>
      </c>
      <c r="E446" s="277">
        <v>0</v>
      </c>
      <c r="F446" s="277">
        <v>0</v>
      </c>
    </row>
    <row r="447" spans="1:7">
      <c r="A447">
        <v>40100830</v>
      </c>
      <c r="C447">
        <v>300</v>
      </c>
      <c r="D447">
        <v>301101</v>
      </c>
      <c r="E447" s="277">
        <v>0</v>
      </c>
      <c r="F447" s="277">
        <v>0</v>
      </c>
      <c r="G447" s="277">
        <v>0</v>
      </c>
    </row>
    <row r="448" spans="1:7">
      <c r="A448">
        <v>62800665</v>
      </c>
      <c r="B448" s="277">
        <v>27112.1</v>
      </c>
      <c r="C448">
        <v>300</v>
      </c>
      <c r="D448">
        <v>308302</v>
      </c>
      <c r="E448" s="277">
        <v>27112.1</v>
      </c>
      <c r="F448" s="277">
        <v>0</v>
      </c>
    </row>
    <row r="449" spans="1:7">
      <c r="A449">
        <v>401003485</v>
      </c>
      <c r="C449">
        <v>300</v>
      </c>
      <c r="D449">
        <v>308302</v>
      </c>
      <c r="E449" s="277">
        <v>0</v>
      </c>
      <c r="F449" s="277">
        <v>0</v>
      </c>
      <c r="G449" s="277">
        <v>27112.1</v>
      </c>
    </row>
    <row r="450" spans="1:7">
      <c r="A450">
        <v>62800665</v>
      </c>
      <c r="B450" s="277">
        <v>32094.79</v>
      </c>
      <c r="C450">
        <v>300</v>
      </c>
      <c r="D450">
        <v>308302</v>
      </c>
      <c r="E450" s="277">
        <v>32094.79</v>
      </c>
      <c r="F450" s="277">
        <v>0</v>
      </c>
    </row>
    <row r="451" spans="1:7">
      <c r="A451">
        <v>401003485</v>
      </c>
      <c r="C451">
        <v>300</v>
      </c>
      <c r="D451">
        <v>308302</v>
      </c>
      <c r="E451" s="277">
        <v>0</v>
      </c>
      <c r="F451" s="277">
        <v>0</v>
      </c>
      <c r="G451" s="277">
        <v>32094.79</v>
      </c>
    </row>
    <row r="452" spans="1:7">
      <c r="A452">
        <v>62800666</v>
      </c>
      <c r="B452" s="277">
        <v>3673.23</v>
      </c>
      <c r="C452">
        <v>300</v>
      </c>
      <c r="D452">
        <v>301101</v>
      </c>
      <c r="E452" s="277">
        <v>3673.23</v>
      </c>
      <c r="F452" s="277">
        <v>697.91</v>
      </c>
    </row>
    <row r="453" spans="1:7">
      <c r="A453">
        <v>401001006</v>
      </c>
      <c r="C453">
        <v>300</v>
      </c>
      <c r="D453">
        <v>301101</v>
      </c>
      <c r="E453" s="277">
        <v>0</v>
      </c>
      <c r="F453" s="277">
        <v>0</v>
      </c>
      <c r="G453" s="277">
        <v>3673.23</v>
      </c>
    </row>
    <row r="454" spans="1:7">
      <c r="A454">
        <v>4426</v>
      </c>
      <c r="B454" s="277">
        <v>697.91</v>
      </c>
      <c r="C454">
        <v>300</v>
      </c>
      <c r="D454">
        <v>301101</v>
      </c>
      <c r="E454" s="277">
        <v>0</v>
      </c>
      <c r="F454" s="277">
        <v>0</v>
      </c>
    </row>
    <row r="455" spans="1:7">
      <c r="A455">
        <v>401001006</v>
      </c>
      <c r="C455">
        <v>300</v>
      </c>
      <c r="D455">
        <v>301101</v>
      </c>
      <c r="E455" s="277">
        <v>0</v>
      </c>
      <c r="F455" s="277">
        <v>0</v>
      </c>
      <c r="G455" s="277">
        <v>697.91</v>
      </c>
    </row>
    <row r="456" spans="1:7">
      <c r="A456">
        <v>4426</v>
      </c>
      <c r="B456" s="277">
        <v>0</v>
      </c>
      <c r="C456">
        <v>300</v>
      </c>
      <c r="D456">
        <v>301101</v>
      </c>
      <c r="E456" s="277">
        <v>0</v>
      </c>
      <c r="F456" s="277">
        <v>0</v>
      </c>
    </row>
    <row r="457" spans="1:7">
      <c r="A457">
        <v>401001006</v>
      </c>
      <c r="C457">
        <v>300</v>
      </c>
      <c r="D457">
        <v>301101</v>
      </c>
      <c r="E457" s="277">
        <v>0</v>
      </c>
      <c r="F457" s="277">
        <v>0</v>
      </c>
      <c r="G457" s="277">
        <v>0</v>
      </c>
    </row>
    <row r="458" spans="1:7">
      <c r="A458">
        <v>604002380</v>
      </c>
      <c r="B458" s="277">
        <v>28</v>
      </c>
      <c r="C458">
        <v>300</v>
      </c>
      <c r="D458">
        <v>301101</v>
      </c>
      <c r="E458" s="277">
        <v>28</v>
      </c>
      <c r="F458" s="277">
        <v>5.32</v>
      </c>
    </row>
    <row r="459" spans="1:7">
      <c r="A459">
        <v>401001010</v>
      </c>
      <c r="C459">
        <v>300</v>
      </c>
      <c r="D459">
        <v>301101</v>
      </c>
      <c r="E459" s="277">
        <v>0</v>
      </c>
      <c r="F459" s="277">
        <v>0</v>
      </c>
      <c r="G459" s="277">
        <v>28</v>
      </c>
    </row>
    <row r="460" spans="1:7">
      <c r="A460">
        <v>604002381</v>
      </c>
      <c r="B460" s="277">
        <v>48.75</v>
      </c>
      <c r="C460">
        <v>300</v>
      </c>
      <c r="D460">
        <v>301101</v>
      </c>
      <c r="E460" s="277">
        <v>48.75</v>
      </c>
      <c r="F460" s="277">
        <v>9.26</v>
      </c>
    </row>
    <row r="461" spans="1:7">
      <c r="A461">
        <v>401001010</v>
      </c>
      <c r="C461">
        <v>300</v>
      </c>
      <c r="D461">
        <v>301101</v>
      </c>
      <c r="E461" s="277">
        <v>0</v>
      </c>
      <c r="F461" s="277">
        <v>0</v>
      </c>
      <c r="G461" s="277">
        <v>48.75</v>
      </c>
    </row>
    <row r="462" spans="1:7">
      <c r="A462">
        <v>604002382</v>
      </c>
      <c r="B462" s="277">
        <v>45</v>
      </c>
      <c r="C462">
        <v>300</v>
      </c>
      <c r="D462">
        <v>301101</v>
      </c>
      <c r="E462" s="277">
        <v>45</v>
      </c>
      <c r="F462" s="277">
        <v>8.5500000000000007</v>
      </c>
    </row>
    <row r="463" spans="1:7">
      <c r="A463">
        <v>401001010</v>
      </c>
      <c r="C463">
        <v>300</v>
      </c>
      <c r="D463">
        <v>301101</v>
      </c>
      <c r="E463" s="277">
        <v>0</v>
      </c>
      <c r="F463" s="277">
        <v>0</v>
      </c>
      <c r="G463" s="277">
        <v>45</v>
      </c>
    </row>
    <row r="464" spans="1:7">
      <c r="A464">
        <v>604002382</v>
      </c>
      <c r="B464" s="277">
        <v>45</v>
      </c>
      <c r="C464">
        <v>300</v>
      </c>
      <c r="D464">
        <v>301101</v>
      </c>
      <c r="E464" s="277">
        <v>45</v>
      </c>
      <c r="F464" s="277">
        <v>8.5500000000000007</v>
      </c>
    </row>
    <row r="465" spans="1:7">
      <c r="A465">
        <v>401001010</v>
      </c>
      <c r="C465">
        <v>300</v>
      </c>
      <c r="D465">
        <v>301101</v>
      </c>
      <c r="E465" s="277">
        <v>0</v>
      </c>
      <c r="F465" s="277">
        <v>0</v>
      </c>
      <c r="G465" s="277">
        <v>45</v>
      </c>
    </row>
    <row r="466" spans="1:7">
      <c r="A466">
        <v>604002382</v>
      </c>
      <c r="B466" s="277">
        <v>1995</v>
      </c>
      <c r="C466">
        <v>300</v>
      </c>
      <c r="D466">
        <v>301101</v>
      </c>
      <c r="E466" s="277">
        <v>1995</v>
      </c>
      <c r="F466" s="277">
        <v>379.05</v>
      </c>
    </row>
    <row r="467" spans="1:7">
      <c r="A467">
        <v>401001010</v>
      </c>
      <c r="C467">
        <v>300</v>
      </c>
      <c r="D467">
        <v>301101</v>
      </c>
      <c r="E467" s="277">
        <v>0</v>
      </c>
      <c r="F467" s="277">
        <v>0</v>
      </c>
      <c r="G467" s="277">
        <v>1995</v>
      </c>
    </row>
    <row r="468" spans="1:7">
      <c r="A468">
        <v>604002380</v>
      </c>
      <c r="B468" s="277">
        <v>1755</v>
      </c>
      <c r="C468">
        <v>300</v>
      </c>
      <c r="D468">
        <v>301101</v>
      </c>
      <c r="E468" s="277">
        <v>1755</v>
      </c>
      <c r="F468" s="277">
        <v>333.45</v>
      </c>
    </row>
    <row r="469" spans="1:7">
      <c r="A469">
        <v>401001010</v>
      </c>
      <c r="C469">
        <v>300</v>
      </c>
      <c r="D469">
        <v>301101</v>
      </c>
      <c r="E469" s="277">
        <v>0</v>
      </c>
      <c r="F469" s="277">
        <v>0</v>
      </c>
      <c r="G469" s="277">
        <v>1755</v>
      </c>
    </row>
    <row r="470" spans="1:7">
      <c r="A470">
        <v>4426</v>
      </c>
      <c r="B470" s="277">
        <v>5.32</v>
      </c>
      <c r="C470">
        <v>300</v>
      </c>
      <c r="D470">
        <v>301101</v>
      </c>
      <c r="E470" s="277">
        <v>0</v>
      </c>
      <c r="F470" s="277">
        <v>0</v>
      </c>
    </row>
    <row r="471" spans="1:7">
      <c r="A471">
        <v>401001010</v>
      </c>
      <c r="C471">
        <v>300</v>
      </c>
      <c r="D471">
        <v>301101</v>
      </c>
      <c r="E471" s="277">
        <v>0</v>
      </c>
      <c r="F471" s="277">
        <v>0</v>
      </c>
      <c r="G471" s="277">
        <v>5.32</v>
      </c>
    </row>
    <row r="472" spans="1:7">
      <c r="A472">
        <v>4426</v>
      </c>
      <c r="B472" s="277">
        <v>9.26</v>
      </c>
      <c r="C472">
        <v>300</v>
      </c>
      <c r="D472">
        <v>301101</v>
      </c>
      <c r="E472" s="277">
        <v>0</v>
      </c>
      <c r="F472" s="277">
        <v>0</v>
      </c>
    </row>
    <row r="473" spans="1:7">
      <c r="A473">
        <v>401001010</v>
      </c>
      <c r="C473">
        <v>300</v>
      </c>
      <c r="D473">
        <v>301101</v>
      </c>
      <c r="E473" s="277">
        <v>0</v>
      </c>
      <c r="F473" s="277">
        <v>0</v>
      </c>
      <c r="G473" s="277">
        <v>9.26</v>
      </c>
    </row>
    <row r="474" spans="1:7">
      <c r="A474">
        <v>4426</v>
      </c>
      <c r="B474" s="277">
        <v>8.5500000000000007</v>
      </c>
      <c r="C474">
        <v>300</v>
      </c>
      <c r="D474">
        <v>301101</v>
      </c>
      <c r="E474" s="277">
        <v>0</v>
      </c>
      <c r="F474" s="277">
        <v>0</v>
      </c>
    </row>
    <row r="475" spans="1:7">
      <c r="A475">
        <v>401001010</v>
      </c>
      <c r="C475">
        <v>300</v>
      </c>
      <c r="D475">
        <v>301101</v>
      </c>
      <c r="E475" s="277">
        <v>0</v>
      </c>
      <c r="F475" s="277">
        <v>0</v>
      </c>
      <c r="G475" s="277">
        <v>8.5500000000000007</v>
      </c>
    </row>
    <row r="476" spans="1:7">
      <c r="A476">
        <v>4426</v>
      </c>
      <c r="B476" s="277">
        <v>8.5500000000000007</v>
      </c>
      <c r="C476">
        <v>300</v>
      </c>
      <c r="D476">
        <v>301101</v>
      </c>
      <c r="E476" s="277">
        <v>0</v>
      </c>
      <c r="F476" s="277">
        <v>0</v>
      </c>
    </row>
    <row r="477" spans="1:7">
      <c r="A477">
        <v>401001010</v>
      </c>
      <c r="C477">
        <v>300</v>
      </c>
      <c r="D477">
        <v>301101</v>
      </c>
      <c r="E477" s="277">
        <v>0</v>
      </c>
      <c r="F477" s="277">
        <v>0</v>
      </c>
      <c r="G477" s="277">
        <v>8.5500000000000007</v>
      </c>
    </row>
    <row r="478" spans="1:7">
      <c r="A478">
        <v>4426</v>
      </c>
      <c r="B478" s="277">
        <v>379.05</v>
      </c>
      <c r="C478">
        <v>300</v>
      </c>
      <c r="D478">
        <v>301101</v>
      </c>
      <c r="E478" s="277">
        <v>0</v>
      </c>
      <c r="F478" s="277">
        <v>0</v>
      </c>
    </row>
    <row r="479" spans="1:7">
      <c r="A479">
        <v>401001010</v>
      </c>
      <c r="C479">
        <v>300</v>
      </c>
      <c r="D479">
        <v>301101</v>
      </c>
      <c r="E479" s="277">
        <v>0</v>
      </c>
      <c r="F479" s="277">
        <v>0</v>
      </c>
      <c r="G479" s="277">
        <v>379.05</v>
      </c>
    </row>
    <row r="480" spans="1:7">
      <c r="A480">
        <v>4426</v>
      </c>
      <c r="B480" s="277">
        <v>333.45</v>
      </c>
      <c r="C480">
        <v>300</v>
      </c>
      <c r="D480">
        <v>301101</v>
      </c>
      <c r="E480" s="277">
        <v>0</v>
      </c>
      <c r="F480" s="277">
        <v>0</v>
      </c>
    </row>
    <row r="481" spans="1:7">
      <c r="A481">
        <v>401001010</v>
      </c>
      <c r="C481">
        <v>300</v>
      </c>
      <c r="D481">
        <v>301101</v>
      </c>
      <c r="E481" s="277">
        <v>0</v>
      </c>
      <c r="F481" s="277">
        <v>0</v>
      </c>
      <c r="G481" s="277">
        <v>333.45</v>
      </c>
    </row>
    <row r="482" spans="1:7">
      <c r="A482">
        <v>4426</v>
      </c>
      <c r="B482" s="277">
        <v>0</v>
      </c>
      <c r="C482">
        <v>300</v>
      </c>
      <c r="D482">
        <v>301101</v>
      </c>
      <c r="E482" s="277">
        <v>0</v>
      </c>
      <c r="F482" s="277">
        <v>0</v>
      </c>
    </row>
    <row r="483" spans="1:7">
      <c r="A483">
        <v>401001010</v>
      </c>
      <c r="C483">
        <v>300</v>
      </c>
      <c r="D483">
        <v>301101</v>
      </c>
      <c r="E483" s="277">
        <v>0</v>
      </c>
      <c r="F483" s="277">
        <v>0</v>
      </c>
      <c r="G483" s="277">
        <v>0</v>
      </c>
    </row>
    <row r="484" spans="1:7">
      <c r="A484">
        <v>3028002241</v>
      </c>
      <c r="B484" s="277">
        <v>293.39999999999998</v>
      </c>
      <c r="C484">
        <v>300</v>
      </c>
      <c r="D484">
        <v>301101</v>
      </c>
      <c r="E484" s="277">
        <v>293.39999999999998</v>
      </c>
      <c r="F484" s="277">
        <v>55.75</v>
      </c>
    </row>
    <row r="485" spans="1:7">
      <c r="A485">
        <v>40100897</v>
      </c>
      <c r="C485">
        <v>300</v>
      </c>
      <c r="D485">
        <v>301101</v>
      </c>
      <c r="E485" s="277">
        <v>0</v>
      </c>
      <c r="F485" s="277">
        <v>0</v>
      </c>
      <c r="G485" s="277">
        <v>293.39999999999998</v>
      </c>
    </row>
    <row r="486" spans="1:7">
      <c r="A486">
        <v>4426</v>
      </c>
      <c r="B486" s="277">
        <v>55.75</v>
      </c>
      <c r="C486">
        <v>300</v>
      </c>
      <c r="D486">
        <v>301101</v>
      </c>
      <c r="E486" s="277">
        <v>0</v>
      </c>
      <c r="F486" s="277">
        <v>0</v>
      </c>
    </row>
    <row r="487" spans="1:7">
      <c r="A487">
        <v>40100897</v>
      </c>
      <c r="C487">
        <v>300</v>
      </c>
      <c r="D487">
        <v>301101</v>
      </c>
      <c r="E487" s="277">
        <v>0</v>
      </c>
      <c r="F487" s="277">
        <v>0</v>
      </c>
      <c r="G487" s="277">
        <v>55.75</v>
      </c>
    </row>
    <row r="488" spans="1:7">
      <c r="A488">
        <v>3024002245</v>
      </c>
      <c r="B488" s="277">
        <v>218.49</v>
      </c>
      <c r="C488">
        <v>300</v>
      </c>
      <c r="D488">
        <v>301101</v>
      </c>
      <c r="E488" s="277">
        <v>218.49</v>
      </c>
      <c r="F488" s="277">
        <v>41.51</v>
      </c>
    </row>
    <row r="489" spans="1:7">
      <c r="A489">
        <v>401001011</v>
      </c>
      <c r="C489">
        <v>300</v>
      </c>
      <c r="D489">
        <v>301101</v>
      </c>
      <c r="E489" s="277">
        <v>0</v>
      </c>
      <c r="F489" s="277">
        <v>0</v>
      </c>
      <c r="G489" s="277">
        <v>218.49</v>
      </c>
    </row>
    <row r="490" spans="1:7">
      <c r="A490">
        <v>4426</v>
      </c>
      <c r="B490" s="277">
        <v>41.51</v>
      </c>
      <c r="C490">
        <v>300</v>
      </c>
      <c r="D490">
        <v>301101</v>
      </c>
      <c r="E490" s="277">
        <v>0</v>
      </c>
      <c r="F490" s="277">
        <v>0</v>
      </c>
    </row>
    <row r="491" spans="1:7">
      <c r="A491">
        <v>401001011</v>
      </c>
      <c r="C491">
        <v>300</v>
      </c>
      <c r="D491">
        <v>301101</v>
      </c>
      <c r="E491" s="277">
        <v>0</v>
      </c>
      <c r="F491" s="277">
        <v>0</v>
      </c>
      <c r="G491" s="277">
        <v>41.51</v>
      </c>
    </row>
    <row r="492" spans="1:7">
      <c r="A492">
        <v>4426</v>
      </c>
      <c r="B492" s="277">
        <v>0</v>
      </c>
      <c r="C492">
        <v>300</v>
      </c>
      <c r="D492">
        <v>301101</v>
      </c>
      <c r="E492" s="277">
        <v>0</v>
      </c>
      <c r="F492" s="277">
        <v>0</v>
      </c>
    </row>
    <row r="493" spans="1:7">
      <c r="A493">
        <v>401001011</v>
      </c>
      <c r="C493">
        <v>300</v>
      </c>
      <c r="D493">
        <v>301101</v>
      </c>
      <c r="E493" s="277">
        <v>0</v>
      </c>
      <c r="F493" s="277">
        <v>0</v>
      </c>
      <c r="G493" s="277">
        <v>0</v>
      </c>
    </row>
    <row r="494" spans="1:7">
      <c r="A494">
        <v>3024002245</v>
      </c>
      <c r="B494" s="277">
        <v>1781.58</v>
      </c>
      <c r="C494">
        <v>300</v>
      </c>
      <c r="D494">
        <v>301301</v>
      </c>
      <c r="E494" s="277">
        <v>1781.58</v>
      </c>
      <c r="F494" s="277">
        <v>338.5</v>
      </c>
    </row>
    <row r="495" spans="1:7">
      <c r="A495">
        <v>401002980</v>
      </c>
      <c r="C495">
        <v>300</v>
      </c>
      <c r="D495">
        <v>301301</v>
      </c>
      <c r="E495" s="277">
        <v>0</v>
      </c>
      <c r="F495" s="277">
        <v>0</v>
      </c>
      <c r="G495" s="277">
        <v>1781.58</v>
      </c>
    </row>
    <row r="496" spans="1:7">
      <c r="A496">
        <v>442800536</v>
      </c>
      <c r="B496" s="277">
        <v>338.51</v>
      </c>
      <c r="C496">
        <v>300</v>
      </c>
      <c r="D496">
        <v>301301</v>
      </c>
      <c r="E496" s="277">
        <v>0</v>
      </c>
      <c r="F496" s="277">
        <v>0</v>
      </c>
    </row>
    <row r="497" spans="1:7">
      <c r="A497">
        <v>401002980</v>
      </c>
      <c r="C497">
        <v>300</v>
      </c>
      <c r="D497">
        <v>301301</v>
      </c>
      <c r="E497" s="277">
        <v>0</v>
      </c>
      <c r="F497" s="277">
        <v>0</v>
      </c>
      <c r="G497" s="277">
        <v>338.51</v>
      </c>
    </row>
    <row r="498" spans="1:7">
      <c r="A498">
        <v>60400674</v>
      </c>
      <c r="B498" s="277">
        <v>1182.98</v>
      </c>
      <c r="C498">
        <v>300</v>
      </c>
      <c r="D498">
        <v>301301</v>
      </c>
      <c r="E498" s="277">
        <v>1182.9831999999999</v>
      </c>
      <c r="F498" s="277">
        <v>224.77</v>
      </c>
    </row>
    <row r="499" spans="1:7">
      <c r="A499">
        <v>401002736</v>
      </c>
      <c r="C499">
        <v>300</v>
      </c>
      <c r="D499">
        <v>301301</v>
      </c>
      <c r="E499" s="277">
        <v>0</v>
      </c>
      <c r="F499" s="277">
        <v>0</v>
      </c>
      <c r="G499" s="277">
        <v>1182.98</v>
      </c>
    </row>
    <row r="500" spans="1:7">
      <c r="A500">
        <v>60400674</v>
      </c>
      <c r="B500" s="277">
        <v>40.369999999999997</v>
      </c>
      <c r="C500">
        <v>300</v>
      </c>
      <c r="D500">
        <v>301302</v>
      </c>
      <c r="E500" s="277">
        <v>40.369999999999997</v>
      </c>
      <c r="F500" s="277">
        <v>3.63</v>
      </c>
    </row>
    <row r="501" spans="1:7">
      <c r="A501">
        <v>401002736</v>
      </c>
      <c r="C501">
        <v>300</v>
      </c>
      <c r="D501">
        <v>301302</v>
      </c>
      <c r="E501" s="277">
        <v>0</v>
      </c>
      <c r="F501" s="277">
        <v>0</v>
      </c>
      <c r="G501" s="277">
        <v>40.369999999999997</v>
      </c>
    </row>
    <row r="502" spans="1:7">
      <c r="A502">
        <v>442800536</v>
      </c>
      <c r="B502" s="277">
        <v>224.77</v>
      </c>
      <c r="C502">
        <v>300</v>
      </c>
      <c r="D502">
        <v>301301</v>
      </c>
      <c r="E502" s="277">
        <v>0</v>
      </c>
      <c r="F502" s="277">
        <v>0</v>
      </c>
    </row>
    <row r="503" spans="1:7">
      <c r="A503">
        <v>401002736</v>
      </c>
      <c r="C503">
        <v>300</v>
      </c>
      <c r="D503">
        <v>301301</v>
      </c>
      <c r="E503" s="277">
        <v>0</v>
      </c>
      <c r="F503" s="277">
        <v>0</v>
      </c>
      <c r="G503" s="277">
        <v>224.77</v>
      </c>
    </row>
    <row r="504" spans="1:7">
      <c r="A504">
        <v>442800536</v>
      </c>
      <c r="B504" s="277">
        <v>3.63</v>
      </c>
      <c r="C504">
        <v>300</v>
      </c>
      <c r="D504">
        <v>301302</v>
      </c>
      <c r="E504" s="277">
        <v>0</v>
      </c>
      <c r="F504" s="277">
        <v>0</v>
      </c>
    </row>
    <row r="505" spans="1:7">
      <c r="A505">
        <v>401002736</v>
      </c>
      <c r="C505">
        <v>300</v>
      </c>
      <c r="D505">
        <v>301302</v>
      </c>
      <c r="E505" s="277">
        <v>0</v>
      </c>
      <c r="F505" s="277">
        <v>0</v>
      </c>
      <c r="G505" s="277">
        <v>3.63</v>
      </c>
    </row>
    <row r="506" spans="1:7">
      <c r="A506">
        <v>442800536</v>
      </c>
      <c r="B506" s="277">
        <v>0</v>
      </c>
      <c r="C506">
        <v>300</v>
      </c>
      <c r="D506">
        <v>301302</v>
      </c>
      <c r="E506" s="277">
        <v>0</v>
      </c>
      <c r="F506" s="277">
        <v>0</v>
      </c>
    </row>
    <row r="507" spans="1:7">
      <c r="A507">
        <v>401002736</v>
      </c>
      <c r="C507">
        <v>300</v>
      </c>
      <c r="D507">
        <v>301302</v>
      </c>
      <c r="E507" s="277">
        <v>0</v>
      </c>
      <c r="F507" s="277">
        <v>0</v>
      </c>
      <c r="G507" s="277">
        <v>0</v>
      </c>
    </row>
    <row r="508" spans="1:7">
      <c r="A508">
        <v>308003137</v>
      </c>
      <c r="B508" s="277">
        <v>140.57</v>
      </c>
      <c r="C508">
        <v>300</v>
      </c>
      <c r="D508">
        <v>301101</v>
      </c>
      <c r="E508" s="277">
        <v>140.57159999999999</v>
      </c>
      <c r="F508" s="277">
        <v>26.71</v>
      </c>
    </row>
    <row r="509" spans="1:7">
      <c r="A509">
        <v>401003391</v>
      </c>
      <c r="C509">
        <v>300</v>
      </c>
      <c r="D509">
        <v>301101</v>
      </c>
      <c r="E509" s="277">
        <v>0</v>
      </c>
      <c r="F509" s="277">
        <v>0</v>
      </c>
      <c r="G509" s="277">
        <v>140.57</v>
      </c>
    </row>
    <row r="510" spans="1:7">
      <c r="A510">
        <v>3028002241</v>
      </c>
      <c r="B510" s="277">
        <v>1640.34</v>
      </c>
      <c r="C510">
        <v>300</v>
      </c>
      <c r="D510">
        <v>301101</v>
      </c>
      <c r="E510" s="277">
        <v>1640.336</v>
      </c>
      <c r="F510" s="277">
        <v>311.66000000000003</v>
      </c>
    </row>
    <row r="511" spans="1:7">
      <c r="A511">
        <v>401003391</v>
      </c>
      <c r="C511">
        <v>300</v>
      </c>
      <c r="D511">
        <v>301101</v>
      </c>
      <c r="E511" s="277">
        <v>0</v>
      </c>
      <c r="F511" s="277">
        <v>0</v>
      </c>
      <c r="G511" s="277">
        <v>1640.34</v>
      </c>
    </row>
    <row r="512" spans="1:7">
      <c r="A512">
        <v>4426</v>
      </c>
      <c r="B512" s="277">
        <v>338.37</v>
      </c>
      <c r="C512">
        <v>300</v>
      </c>
      <c r="D512">
        <v>301101</v>
      </c>
      <c r="E512" s="277">
        <v>0</v>
      </c>
      <c r="F512" s="277">
        <v>0</v>
      </c>
    </row>
    <row r="513" spans="1:7">
      <c r="A513">
        <v>401003391</v>
      </c>
      <c r="C513">
        <v>300</v>
      </c>
      <c r="D513">
        <v>301101</v>
      </c>
      <c r="E513" s="277">
        <v>0</v>
      </c>
      <c r="F513" s="277">
        <v>0</v>
      </c>
      <c r="G513" s="277">
        <v>338.37</v>
      </c>
    </row>
    <row r="514" spans="1:7">
      <c r="A514">
        <v>604002380</v>
      </c>
      <c r="B514" s="277">
        <v>1249.2</v>
      </c>
      <c r="C514">
        <v>300</v>
      </c>
      <c r="D514">
        <v>301101</v>
      </c>
      <c r="E514" s="277">
        <v>1249.2</v>
      </c>
      <c r="F514" s="277">
        <v>237.35</v>
      </c>
    </row>
    <row r="515" spans="1:7">
      <c r="A515">
        <v>401003220</v>
      </c>
      <c r="C515">
        <v>300</v>
      </c>
      <c r="D515">
        <v>301101</v>
      </c>
      <c r="E515" s="277">
        <v>0</v>
      </c>
      <c r="F515" s="277">
        <v>0</v>
      </c>
      <c r="G515" s="277">
        <v>1249.2</v>
      </c>
    </row>
    <row r="516" spans="1:7">
      <c r="A516">
        <v>604002382</v>
      </c>
      <c r="B516" s="277">
        <v>374.75</v>
      </c>
      <c r="C516">
        <v>300</v>
      </c>
      <c r="D516">
        <v>301101</v>
      </c>
      <c r="E516" s="277">
        <v>374.75</v>
      </c>
      <c r="F516" s="277">
        <v>71.2</v>
      </c>
    </row>
    <row r="517" spans="1:7">
      <c r="A517">
        <v>401003220</v>
      </c>
      <c r="C517">
        <v>300</v>
      </c>
      <c r="D517">
        <v>301101</v>
      </c>
      <c r="E517" s="277">
        <v>0</v>
      </c>
      <c r="F517" s="277">
        <v>0</v>
      </c>
      <c r="G517" s="277">
        <v>374.75</v>
      </c>
    </row>
    <row r="518" spans="1:7">
      <c r="A518">
        <v>4426</v>
      </c>
      <c r="B518" s="277">
        <v>237.35</v>
      </c>
      <c r="C518">
        <v>300</v>
      </c>
      <c r="D518">
        <v>301101</v>
      </c>
      <c r="E518" s="277">
        <v>0</v>
      </c>
      <c r="F518" s="277">
        <v>0</v>
      </c>
    </row>
    <row r="519" spans="1:7">
      <c r="A519">
        <v>401003220</v>
      </c>
      <c r="C519">
        <v>300</v>
      </c>
      <c r="D519">
        <v>301101</v>
      </c>
      <c r="E519" s="277">
        <v>0</v>
      </c>
      <c r="F519" s="277">
        <v>0</v>
      </c>
      <c r="G519" s="277">
        <v>237.35</v>
      </c>
    </row>
    <row r="520" spans="1:7">
      <c r="A520">
        <v>4426</v>
      </c>
      <c r="B520" s="277">
        <v>71.2</v>
      </c>
      <c r="C520">
        <v>300</v>
      </c>
      <c r="D520">
        <v>301101</v>
      </c>
      <c r="E520" s="277">
        <v>0</v>
      </c>
      <c r="F520" s="277">
        <v>0</v>
      </c>
    </row>
    <row r="521" spans="1:7">
      <c r="A521">
        <v>401003220</v>
      </c>
      <c r="C521">
        <v>300</v>
      </c>
      <c r="D521">
        <v>301101</v>
      </c>
      <c r="E521" s="277">
        <v>0</v>
      </c>
      <c r="F521" s="277">
        <v>0</v>
      </c>
      <c r="G521" s="277">
        <v>71.2</v>
      </c>
    </row>
    <row r="522" spans="1:7">
      <c r="A522">
        <v>4426</v>
      </c>
      <c r="B522" s="277">
        <v>0</v>
      </c>
      <c r="C522">
        <v>300</v>
      </c>
      <c r="D522">
        <v>301101</v>
      </c>
      <c r="E522" s="277">
        <v>0</v>
      </c>
      <c r="F522" s="277">
        <v>0</v>
      </c>
    </row>
    <row r="523" spans="1:7">
      <c r="A523">
        <v>401003220</v>
      </c>
      <c r="C523">
        <v>300</v>
      </c>
      <c r="D523">
        <v>301101</v>
      </c>
      <c r="E523" s="277">
        <v>0</v>
      </c>
      <c r="F523" s="277">
        <v>0</v>
      </c>
      <c r="G523" s="277">
        <v>0</v>
      </c>
    </row>
    <row r="524" spans="1:7">
      <c r="A524">
        <v>60400674</v>
      </c>
      <c r="B524" s="277">
        <v>1386.55</v>
      </c>
      <c r="C524">
        <v>300</v>
      </c>
      <c r="D524">
        <v>301301</v>
      </c>
      <c r="E524" s="277">
        <v>1386.5547999999999</v>
      </c>
      <c r="F524" s="277">
        <v>263.45</v>
      </c>
    </row>
    <row r="525" spans="1:7">
      <c r="A525">
        <v>401002339</v>
      </c>
      <c r="C525">
        <v>300</v>
      </c>
      <c r="D525">
        <v>301301</v>
      </c>
      <c r="E525" s="277">
        <v>0</v>
      </c>
      <c r="F525" s="277">
        <v>0</v>
      </c>
      <c r="G525" s="277">
        <v>1386.55</v>
      </c>
    </row>
    <row r="526" spans="1:7">
      <c r="A526">
        <v>442800536</v>
      </c>
      <c r="B526" s="277">
        <v>263.45</v>
      </c>
      <c r="C526">
        <v>300</v>
      </c>
      <c r="D526">
        <v>301301</v>
      </c>
      <c r="E526" s="277">
        <v>0</v>
      </c>
      <c r="F526" s="277">
        <v>0</v>
      </c>
    </row>
    <row r="527" spans="1:7">
      <c r="A527">
        <v>401002339</v>
      </c>
      <c r="C527">
        <v>300</v>
      </c>
      <c r="D527">
        <v>301301</v>
      </c>
      <c r="E527" s="277">
        <v>0</v>
      </c>
      <c r="F527" s="277">
        <v>0</v>
      </c>
      <c r="G527" s="277">
        <v>263.45</v>
      </c>
    </row>
    <row r="528" spans="1:7">
      <c r="A528">
        <v>658100667</v>
      </c>
      <c r="B528" s="277">
        <v>4.6100000000000003</v>
      </c>
      <c r="C528">
        <v>300</v>
      </c>
      <c r="D528">
        <v>308302</v>
      </c>
      <c r="E528" s="277">
        <v>4.6100000000000003</v>
      </c>
      <c r="F528" s="277">
        <v>0</v>
      </c>
    </row>
    <row r="529" spans="1:7">
      <c r="A529">
        <v>401001090</v>
      </c>
      <c r="C529">
        <v>300</v>
      </c>
      <c r="D529">
        <v>308302</v>
      </c>
      <c r="E529" s="277">
        <v>0</v>
      </c>
      <c r="F529" s="277">
        <v>0</v>
      </c>
      <c r="G529" s="277">
        <v>4.6100000000000003</v>
      </c>
    </row>
    <row r="530" spans="1:7">
      <c r="A530">
        <v>62600663</v>
      </c>
      <c r="B530" s="277">
        <v>372.99</v>
      </c>
      <c r="C530">
        <v>300</v>
      </c>
      <c r="D530">
        <v>301101</v>
      </c>
      <c r="E530" s="277">
        <v>372.99</v>
      </c>
      <c r="F530" s="277">
        <v>70.87</v>
      </c>
    </row>
    <row r="531" spans="1:7">
      <c r="A531">
        <v>401001090</v>
      </c>
      <c r="C531">
        <v>300</v>
      </c>
      <c r="D531">
        <v>301101</v>
      </c>
      <c r="E531" s="277">
        <v>0</v>
      </c>
      <c r="F531" s="277">
        <v>0</v>
      </c>
      <c r="G531" s="277">
        <v>372.99</v>
      </c>
    </row>
    <row r="532" spans="1:7">
      <c r="A532">
        <v>62600663</v>
      </c>
      <c r="B532" s="277">
        <v>372.99</v>
      </c>
      <c r="C532">
        <v>300</v>
      </c>
      <c r="D532">
        <v>301101</v>
      </c>
      <c r="E532" s="277">
        <v>372.99</v>
      </c>
      <c r="F532" s="277">
        <v>70.87</v>
      </c>
    </row>
    <row r="533" spans="1:7">
      <c r="A533">
        <v>401001090</v>
      </c>
      <c r="C533">
        <v>300</v>
      </c>
      <c r="D533">
        <v>301101</v>
      </c>
      <c r="E533" s="277">
        <v>0</v>
      </c>
      <c r="F533" s="277">
        <v>0</v>
      </c>
      <c r="G533" s="277">
        <v>372.99</v>
      </c>
    </row>
    <row r="534" spans="1:7">
      <c r="A534">
        <v>4426</v>
      </c>
      <c r="B534" s="277">
        <v>70.87</v>
      </c>
      <c r="C534">
        <v>300</v>
      </c>
      <c r="D534">
        <v>301101</v>
      </c>
      <c r="E534" s="277">
        <v>0</v>
      </c>
      <c r="F534" s="277">
        <v>0</v>
      </c>
    </row>
    <row r="535" spans="1:7">
      <c r="A535">
        <v>401001090</v>
      </c>
      <c r="C535">
        <v>300</v>
      </c>
      <c r="D535">
        <v>301101</v>
      </c>
      <c r="E535" s="277">
        <v>0</v>
      </c>
      <c r="F535" s="277">
        <v>0</v>
      </c>
      <c r="G535" s="277">
        <v>70.87</v>
      </c>
    </row>
    <row r="536" spans="1:7">
      <c r="A536">
        <v>4426</v>
      </c>
      <c r="B536" s="277">
        <v>0</v>
      </c>
      <c r="C536">
        <v>300</v>
      </c>
      <c r="D536">
        <v>301101</v>
      </c>
      <c r="E536" s="277">
        <v>0</v>
      </c>
      <c r="F536" s="277">
        <v>0</v>
      </c>
    </row>
    <row r="537" spans="1:7">
      <c r="A537">
        <v>401001090</v>
      </c>
      <c r="C537">
        <v>300</v>
      </c>
      <c r="D537">
        <v>301101</v>
      </c>
      <c r="E537" s="277">
        <v>0</v>
      </c>
      <c r="F537" s="277">
        <v>0</v>
      </c>
      <c r="G537" s="277">
        <v>0</v>
      </c>
    </row>
    <row r="538" spans="1:7">
      <c r="A538">
        <v>4426</v>
      </c>
      <c r="B538" s="277">
        <v>70.87</v>
      </c>
      <c r="C538">
        <v>300</v>
      </c>
      <c r="D538">
        <v>301101</v>
      </c>
      <c r="E538" s="277">
        <v>0</v>
      </c>
      <c r="F538" s="277">
        <v>0</v>
      </c>
    </row>
    <row r="539" spans="1:7">
      <c r="A539">
        <v>401001090</v>
      </c>
      <c r="C539">
        <v>300</v>
      </c>
      <c r="D539">
        <v>301101</v>
      </c>
      <c r="E539" s="277">
        <v>0</v>
      </c>
      <c r="F539" s="277">
        <v>0</v>
      </c>
      <c r="G539" s="277">
        <v>70.87</v>
      </c>
    </row>
    <row r="540" spans="1:7">
      <c r="A540">
        <v>381003213</v>
      </c>
      <c r="B540" s="277">
        <v>10886.22</v>
      </c>
      <c r="C540">
        <v>300</v>
      </c>
      <c r="D540">
        <v>301101</v>
      </c>
      <c r="E540" s="277">
        <v>10886.22</v>
      </c>
      <c r="F540" s="277">
        <v>2068.38</v>
      </c>
    </row>
    <row r="541" spans="1:7">
      <c r="A541">
        <v>401003082</v>
      </c>
      <c r="C541">
        <v>300</v>
      </c>
      <c r="D541">
        <v>301101</v>
      </c>
      <c r="E541" s="277">
        <v>0</v>
      </c>
      <c r="F541" s="277">
        <v>0</v>
      </c>
      <c r="G541" s="277">
        <v>10886.22</v>
      </c>
    </row>
    <row r="542" spans="1:7">
      <c r="A542">
        <v>4426</v>
      </c>
      <c r="B542" s="277">
        <v>2068.38</v>
      </c>
      <c r="C542">
        <v>300</v>
      </c>
      <c r="D542">
        <v>301101</v>
      </c>
      <c r="E542" s="277">
        <v>0</v>
      </c>
      <c r="F542" s="277">
        <v>0</v>
      </c>
    </row>
    <row r="543" spans="1:7">
      <c r="A543">
        <v>401003082</v>
      </c>
      <c r="C543">
        <v>300</v>
      </c>
      <c r="D543">
        <v>301101</v>
      </c>
      <c r="E543" s="277">
        <v>0</v>
      </c>
      <c r="F543" s="277">
        <v>0</v>
      </c>
      <c r="G543" s="277">
        <v>2068.38</v>
      </c>
    </row>
    <row r="544" spans="1:7">
      <c r="A544">
        <v>4426</v>
      </c>
      <c r="B544" s="277">
        <v>0</v>
      </c>
      <c r="C544">
        <v>300</v>
      </c>
      <c r="D544">
        <v>301101</v>
      </c>
      <c r="E544" s="277">
        <v>0</v>
      </c>
      <c r="F544" s="277">
        <v>0</v>
      </c>
    </row>
    <row r="545" spans="1:7">
      <c r="A545">
        <v>401003082</v>
      </c>
      <c r="C545">
        <v>300</v>
      </c>
      <c r="D545">
        <v>301101</v>
      </c>
      <c r="E545" s="277">
        <v>0</v>
      </c>
      <c r="F545" s="277">
        <v>0</v>
      </c>
      <c r="G545" s="277">
        <v>0</v>
      </c>
    </row>
    <row r="546" spans="1:7">
      <c r="A546">
        <v>381003213</v>
      </c>
      <c r="B546" s="277">
        <v>4993.18</v>
      </c>
      <c r="C546">
        <v>300</v>
      </c>
      <c r="D546">
        <v>301101</v>
      </c>
      <c r="E546" s="277">
        <v>4993.1754000000001</v>
      </c>
      <c r="F546" s="277">
        <v>948.7</v>
      </c>
    </row>
    <row r="547" spans="1:7">
      <c r="A547">
        <v>401003082</v>
      </c>
      <c r="C547">
        <v>300</v>
      </c>
      <c r="D547">
        <v>301101</v>
      </c>
      <c r="E547" s="277">
        <v>0</v>
      </c>
      <c r="F547" s="277">
        <v>0</v>
      </c>
      <c r="G547" s="277">
        <v>4993.18</v>
      </c>
    </row>
    <row r="548" spans="1:7">
      <c r="A548">
        <v>4426</v>
      </c>
      <c r="B548" s="277">
        <v>948.7</v>
      </c>
      <c r="C548">
        <v>300</v>
      </c>
      <c r="D548">
        <v>301101</v>
      </c>
      <c r="E548" s="277">
        <v>0</v>
      </c>
      <c r="F548" s="277">
        <v>0</v>
      </c>
    </row>
    <row r="549" spans="1:7">
      <c r="A549">
        <v>401003082</v>
      </c>
      <c r="C549">
        <v>300</v>
      </c>
      <c r="D549">
        <v>301101</v>
      </c>
      <c r="E549" s="277">
        <v>0</v>
      </c>
      <c r="F549" s="277">
        <v>0</v>
      </c>
      <c r="G549" s="277">
        <v>948.7</v>
      </c>
    </row>
    <row r="550" spans="1:7">
      <c r="A550">
        <v>62800652</v>
      </c>
      <c r="B550" s="277">
        <v>970.48</v>
      </c>
      <c r="C550">
        <v>300</v>
      </c>
      <c r="D550">
        <v>301101</v>
      </c>
      <c r="E550" s="277">
        <v>970.48479999999995</v>
      </c>
      <c r="F550" s="277">
        <v>184.39</v>
      </c>
    </row>
    <row r="551" spans="1:7">
      <c r="A551">
        <v>401003433</v>
      </c>
      <c r="C551">
        <v>300</v>
      </c>
      <c r="D551">
        <v>301101</v>
      </c>
      <c r="E551" s="277">
        <v>0</v>
      </c>
      <c r="F551" s="277">
        <v>0</v>
      </c>
      <c r="G551" s="277">
        <v>970.48</v>
      </c>
    </row>
    <row r="552" spans="1:7">
      <c r="A552">
        <v>4426</v>
      </c>
      <c r="B552" s="277">
        <v>184.39</v>
      </c>
      <c r="C552">
        <v>300</v>
      </c>
      <c r="D552">
        <v>301101</v>
      </c>
      <c r="E552" s="277">
        <v>0</v>
      </c>
      <c r="F552" s="277">
        <v>0</v>
      </c>
    </row>
    <row r="553" spans="1:7">
      <c r="A553">
        <v>401003433</v>
      </c>
      <c r="C553">
        <v>300</v>
      </c>
      <c r="D553">
        <v>301101</v>
      </c>
      <c r="E553" s="277">
        <v>0</v>
      </c>
      <c r="F553" s="277">
        <v>0</v>
      </c>
      <c r="G553" s="277">
        <v>184.39</v>
      </c>
    </row>
    <row r="554" spans="1:7">
      <c r="A554">
        <v>62800652</v>
      </c>
      <c r="B554" s="277">
        <v>563.22</v>
      </c>
      <c r="C554">
        <v>300</v>
      </c>
      <c r="D554">
        <v>301101</v>
      </c>
      <c r="E554" s="277">
        <v>563.22</v>
      </c>
      <c r="F554" s="277">
        <v>107.01</v>
      </c>
    </row>
    <row r="555" spans="1:7">
      <c r="A555">
        <v>401003433</v>
      </c>
      <c r="C555">
        <v>300</v>
      </c>
      <c r="D555">
        <v>301101</v>
      </c>
      <c r="E555" s="277">
        <v>0</v>
      </c>
      <c r="F555" s="277">
        <v>0</v>
      </c>
      <c r="G555" s="277">
        <v>563.22</v>
      </c>
    </row>
    <row r="556" spans="1:7">
      <c r="A556">
        <v>4426</v>
      </c>
      <c r="B556" s="277">
        <v>107.01</v>
      </c>
      <c r="C556">
        <v>300</v>
      </c>
      <c r="D556">
        <v>301101</v>
      </c>
      <c r="E556" s="277">
        <v>0</v>
      </c>
      <c r="F556" s="277">
        <v>0</v>
      </c>
    </row>
    <row r="557" spans="1:7">
      <c r="A557">
        <v>401003433</v>
      </c>
      <c r="C557">
        <v>300</v>
      </c>
      <c r="D557">
        <v>301101</v>
      </c>
      <c r="E557" s="277">
        <v>0</v>
      </c>
      <c r="F557" s="277">
        <v>0</v>
      </c>
      <c r="G557" s="277">
        <v>107.01</v>
      </c>
    </row>
    <row r="558" spans="1:7">
      <c r="A558">
        <v>4426</v>
      </c>
      <c r="B558" s="277">
        <v>0</v>
      </c>
      <c r="C558">
        <v>300</v>
      </c>
      <c r="D558">
        <v>301101</v>
      </c>
      <c r="E558" s="277">
        <v>0</v>
      </c>
      <c r="F558" s="277">
        <v>0</v>
      </c>
    </row>
    <row r="559" spans="1:7">
      <c r="A559">
        <v>401003433</v>
      </c>
      <c r="C559">
        <v>300</v>
      </c>
      <c r="D559">
        <v>301101</v>
      </c>
      <c r="E559" s="277">
        <v>0</v>
      </c>
      <c r="F559" s="277">
        <v>0</v>
      </c>
      <c r="G559" s="277">
        <v>0</v>
      </c>
    </row>
    <row r="560" spans="1:7">
      <c r="A560">
        <v>62800652</v>
      </c>
      <c r="B560" s="277">
        <v>275.61</v>
      </c>
      <c r="C560">
        <v>300</v>
      </c>
      <c r="D560">
        <v>301101</v>
      </c>
      <c r="E560" s="277">
        <v>275.61410000000001</v>
      </c>
      <c r="F560" s="277">
        <v>52.37</v>
      </c>
    </row>
    <row r="561" spans="1:7">
      <c r="A561">
        <v>401003433</v>
      </c>
      <c r="C561">
        <v>300</v>
      </c>
      <c r="D561">
        <v>301101</v>
      </c>
      <c r="E561" s="277">
        <v>0</v>
      </c>
      <c r="F561" s="277">
        <v>0</v>
      </c>
      <c r="G561" s="277">
        <v>275.61</v>
      </c>
    </row>
    <row r="562" spans="1:7">
      <c r="A562">
        <v>4426</v>
      </c>
      <c r="B562" s="277">
        <v>52.37</v>
      </c>
      <c r="C562">
        <v>300</v>
      </c>
      <c r="D562">
        <v>301101</v>
      </c>
      <c r="E562" s="277">
        <v>0</v>
      </c>
      <c r="F562" s="277">
        <v>0</v>
      </c>
    </row>
    <row r="563" spans="1:7">
      <c r="A563">
        <v>401003433</v>
      </c>
      <c r="C563">
        <v>300</v>
      </c>
      <c r="D563">
        <v>301101</v>
      </c>
      <c r="E563" s="277">
        <v>0</v>
      </c>
      <c r="F563" s="277">
        <v>0</v>
      </c>
      <c r="G563" s="277">
        <v>52.37</v>
      </c>
    </row>
    <row r="564" spans="1:7">
      <c r="A564">
        <v>62800652</v>
      </c>
      <c r="B564" s="277">
        <v>2031.66</v>
      </c>
      <c r="C564">
        <v>300</v>
      </c>
      <c r="D564">
        <v>301101</v>
      </c>
      <c r="E564" s="277">
        <v>2031.664</v>
      </c>
      <c r="F564" s="277">
        <v>386.02</v>
      </c>
    </row>
    <row r="565" spans="1:7">
      <c r="A565">
        <v>401003433</v>
      </c>
      <c r="C565">
        <v>300</v>
      </c>
      <c r="D565">
        <v>301101</v>
      </c>
      <c r="E565" s="277">
        <v>0</v>
      </c>
      <c r="F565" s="277">
        <v>0</v>
      </c>
      <c r="G565" s="277">
        <v>2031.66</v>
      </c>
    </row>
    <row r="566" spans="1:7">
      <c r="A566">
        <v>4426</v>
      </c>
      <c r="B566" s="277">
        <v>386.02</v>
      </c>
      <c r="C566">
        <v>300</v>
      </c>
      <c r="D566">
        <v>301101</v>
      </c>
      <c r="E566" s="277">
        <v>0</v>
      </c>
      <c r="F566" s="277">
        <v>0</v>
      </c>
    </row>
    <row r="567" spans="1:7">
      <c r="A567">
        <v>401003433</v>
      </c>
      <c r="C567">
        <v>300</v>
      </c>
      <c r="D567">
        <v>301101</v>
      </c>
      <c r="E567" s="277">
        <v>0</v>
      </c>
      <c r="F567" s="277">
        <v>0</v>
      </c>
      <c r="G567" s="277">
        <v>386.02</v>
      </c>
    </row>
    <row r="568" spans="1:7">
      <c r="A568">
        <v>62800652</v>
      </c>
      <c r="B568" s="277">
        <v>1490.14</v>
      </c>
      <c r="C568">
        <v>300</v>
      </c>
      <c r="D568">
        <v>301101</v>
      </c>
      <c r="E568" s="277">
        <v>1490.136</v>
      </c>
      <c r="F568" s="277">
        <v>283.13</v>
      </c>
    </row>
    <row r="569" spans="1:7">
      <c r="A569">
        <v>401003433</v>
      </c>
      <c r="C569">
        <v>300</v>
      </c>
      <c r="D569">
        <v>301101</v>
      </c>
      <c r="E569" s="277">
        <v>0</v>
      </c>
      <c r="F569" s="277">
        <v>0</v>
      </c>
      <c r="G569" s="277">
        <v>1490.14</v>
      </c>
    </row>
    <row r="570" spans="1:7">
      <c r="A570">
        <v>4426</v>
      </c>
      <c r="B570" s="277">
        <v>283.13</v>
      </c>
      <c r="C570">
        <v>300</v>
      </c>
      <c r="D570">
        <v>301101</v>
      </c>
      <c r="E570" s="277">
        <v>0</v>
      </c>
      <c r="F570" s="277">
        <v>0</v>
      </c>
    </row>
    <row r="571" spans="1:7">
      <c r="A571">
        <v>401003433</v>
      </c>
      <c r="C571">
        <v>300</v>
      </c>
      <c r="D571">
        <v>301101</v>
      </c>
      <c r="E571" s="277">
        <v>0</v>
      </c>
      <c r="F571" s="277">
        <v>0</v>
      </c>
      <c r="G571" s="277">
        <v>283.13</v>
      </c>
    </row>
    <row r="572" spans="1:7">
      <c r="A572">
        <v>61100679</v>
      </c>
      <c r="B572" s="277">
        <v>1679</v>
      </c>
      <c r="C572">
        <v>300</v>
      </c>
      <c r="D572">
        <v>301101</v>
      </c>
      <c r="E572" s="277">
        <v>1679</v>
      </c>
      <c r="F572" s="277">
        <v>319.01</v>
      </c>
    </row>
    <row r="573" spans="1:7">
      <c r="A573">
        <v>401001039</v>
      </c>
      <c r="C573">
        <v>300</v>
      </c>
      <c r="D573">
        <v>301101</v>
      </c>
      <c r="E573" s="277">
        <v>0</v>
      </c>
      <c r="F573" s="277">
        <v>0</v>
      </c>
      <c r="G573" s="277">
        <v>1679</v>
      </c>
    </row>
    <row r="574" spans="1:7">
      <c r="A574">
        <v>4426</v>
      </c>
      <c r="B574" s="277">
        <v>319.01</v>
      </c>
      <c r="C574">
        <v>300</v>
      </c>
      <c r="D574">
        <v>301101</v>
      </c>
      <c r="E574" s="277">
        <v>0</v>
      </c>
      <c r="F574" s="277">
        <v>0</v>
      </c>
    </row>
    <row r="575" spans="1:7">
      <c r="A575">
        <v>401001039</v>
      </c>
      <c r="C575">
        <v>300</v>
      </c>
      <c r="D575">
        <v>301101</v>
      </c>
      <c r="E575" s="277">
        <v>0</v>
      </c>
      <c r="F575" s="277">
        <v>0</v>
      </c>
      <c r="G575" s="277">
        <v>319.01</v>
      </c>
    </row>
    <row r="576" spans="1:7">
      <c r="A576">
        <v>3028002241</v>
      </c>
      <c r="B576" s="277">
        <v>1488.3</v>
      </c>
      <c r="C576">
        <v>300</v>
      </c>
      <c r="D576">
        <v>301101</v>
      </c>
      <c r="E576" s="277">
        <v>1488.3025</v>
      </c>
      <c r="F576" s="277">
        <v>282.77999999999997</v>
      </c>
    </row>
    <row r="577" spans="1:7">
      <c r="A577">
        <v>401002712</v>
      </c>
      <c r="C577">
        <v>300</v>
      </c>
      <c r="D577">
        <v>301101</v>
      </c>
      <c r="E577" s="277">
        <v>0</v>
      </c>
      <c r="F577" s="277">
        <v>0</v>
      </c>
      <c r="G577" s="277">
        <v>1488.3</v>
      </c>
    </row>
    <row r="578" spans="1:7">
      <c r="A578">
        <v>4426</v>
      </c>
      <c r="B578" s="277">
        <v>282.77999999999997</v>
      </c>
      <c r="C578">
        <v>300</v>
      </c>
      <c r="D578">
        <v>301101</v>
      </c>
      <c r="E578" s="277">
        <v>0</v>
      </c>
      <c r="F578" s="277">
        <v>0</v>
      </c>
    </row>
    <row r="579" spans="1:7">
      <c r="A579">
        <v>401002712</v>
      </c>
      <c r="C579">
        <v>300</v>
      </c>
      <c r="D579">
        <v>301101</v>
      </c>
      <c r="E579" s="277">
        <v>0</v>
      </c>
      <c r="F579" s="277">
        <v>0</v>
      </c>
      <c r="G579" s="277">
        <v>282.77999999999997</v>
      </c>
    </row>
    <row r="580" spans="1:7">
      <c r="A580">
        <v>3028002241</v>
      </c>
      <c r="B580" s="277">
        <v>788.14</v>
      </c>
      <c r="C580">
        <v>300</v>
      </c>
      <c r="D580">
        <v>301101</v>
      </c>
      <c r="E580" s="277">
        <v>788.14</v>
      </c>
      <c r="F580" s="277">
        <v>149.75</v>
      </c>
    </row>
    <row r="581" spans="1:7">
      <c r="A581">
        <v>40100763</v>
      </c>
      <c r="C581">
        <v>300</v>
      </c>
      <c r="D581">
        <v>301101</v>
      </c>
      <c r="E581" s="277">
        <v>0</v>
      </c>
      <c r="F581" s="277">
        <v>0</v>
      </c>
      <c r="G581" s="277">
        <v>788.14</v>
      </c>
    </row>
    <row r="582" spans="1:7">
      <c r="A582">
        <v>4426</v>
      </c>
      <c r="B582" s="277">
        <v>149.75</v>
      </c>
      <c r="C582">
        <v>300</v>
      </c>
      <c r="D582">
        <v>301101</v>
      </c>
      <c r="E582" s="277">
        <v>0</v>
      </c>
      <c r="F582" s="277">
        <v>0</v>
      </c>
    </row>
    <row r="583" spans="1:7">
      <c r="A583">
        <v>40100763</v>
      </c>
      <c r="C583">
        <v>300</v>
      </c>
      <c r="D583">
        <v>301101</v>
      </c>
      <c r="E583" s="277">
        <v>0</v>
      </c>
      <c r="F583" s="277">
        <v>0</v>
      </c>
      <c r="G583" s="277">
        <v>149.75</v>
      </c>
    </row>
    <row r="584" spans="1:7">
      <c r="A584">
        <v>60400674</v>
      </c>
      <c r="B584" s="277">
        <v>444</v>
      </c>
      <c r="C584">
        <v>300</v>
      </c>
      <c r="D584">
        <v>301301</v>
      </c>
      <c r="E584" s="277">
        <v>444</v>
      </c>
      <c r="F584" s="277">
        <v>84.36</v>
      </c>
    </row>
    <row r="585" spans="1:7">
      <c r="A585">
        <v>401003313</v>
      </c>
      <c r="C585">
        <v>300</v>
      </c>
      <c r="D585">
        <v>301301</v>
      </c>
      <c r="E585" s="277">
        <v>0</v>
      </c>
      <c r="F585" s="277">
        <v>0</v>
      </c>
      <c r="G585" s="277">
        <v>444</v>
      </c>
    </row>
    <row r="586" spans="1:7">
      <c r="A586">
        <v>442800536</v>
      </c>
      <c r="B586" s="277">
        <v>84.36</v>
      </c>
      <c r="C586">
        <v>300</v>
      </c>
      <c r="D586">
        <v>301301</v>
      </c>
      <c r="E586" s="277">
        <v>0</v>
      </c>
      <c r="F586" s="277">
        <v>0</v>
      </c>
    </row>
    <row r="587" spans="1:7">
      <c r="A587">
        <v>401003313</v>
      </c>
      <c r="C587">
        <v>300</v>
      </c>
      <c r="D587">
        <v>301301</v>
      </c>
      <c r="E587" s="277">
        <v>0</v>
      </c>
      <c r="F587" s="277">
        <v>0</v>
      </c>
      <c r="G587" s="277">
        <v>84.36</v>
      </c>
    </row>
    <row r="588" spans="1:7">
      <c r="A588">
        <v>6051003045</v>
      </c>
      <c r="B588" s="277">
        <v>26036.93</v>
      </c>
      <c r="C588">
        <v>300</v>
      </c>
      <c r="D588">
        <v>301101</v>
      </c>
      <c r="E588" s="277">
        <v>26036.93</v>
      </c>
      <c r="F588" s="277">
        <v>4947.0200000000004</v>
      </c>
    </row>
    <row r="589" spans="1:7">
      <c r="A589">
        <v>40100855</v>
      </c>
      <c r="C589">
        <v>300</v>
      </c>
      <c r="D589">
        <v>301101</v>
      </c>
      <c r="E589" s="277">
        <v>0</v>
      </c>
      <c r="F589" s="277">
        <v>0</v>
      </c>
      <c r="G589" s="277">
        <v>26036.93</v>
      </c>
    </row>
    <row r="590" spans="1:7">
      <c r="A590">
        <v>6051003045</v>
      </c>
      <c r="B590" s="277">
        <v>11606.42</v>
      </c>
      <c r="C590">
        <v>300</v>
      </c>
      <c r="D590">
        <v>301101</v>
      </c>
      <c r="E590" s="277">
        <v>11606.42</v>
      </c>
      <c r="F590" s="277">
        <v>2205.2199999999998</v>
      </c>
    </row>
    <row r="591" spans="1:7">
      <c r="A591">
        <v>40100855</v>
      </c>
      <c r="C591">
        <v>300</v>
      </c>
      <c r="D591">
        <v>301101</v>
      </c>
      <c r="E591" s="277">
        <v>0</v>
      </c>
      <c r="F591" s="277">
        <v>0</v>
      </c>
      <c r="G591" s="277">
        <v>11606.42</v>
      </c>
    </row>
    <row r="592" spans="1:7">
      <c r="A592">
        <v>6051003045</v>
      </c>
      <c r="B592" s="277">
        <v>695.55</v>
      </c>
      <c r="C592">
        <v>300</v>
      </c>
      <c r="D592">
        <v>301101</v>
      </c>
      <c r="E592" s="277">
        <v>695.55</v>
      </c>
      <c r="F592" s="277">
        <v>132.15</v>
      </c>
    </row>
    <row r="593" spans="1:7">
      <c r="A593">
        <v>40100855</v>
      </c>
      <c r="C593">
        <v>300</v>
      </c>
      <c r="D593">
        <v>301101</v>
      </c>
      <c r="E593" s="277">
        <v>0</v>
      </c>
      <c r="F593" s="277">
        <v>0</v>
      </c>
      <c r="G593" s="277">
        <v>695.55</v>
      </c>
    </row>
    <row r="594" spans="1:7">
      <c r="A594">
        <v>6051003045</v>
      </c>
      <c r="B594" s="277">
        <v>1114.55</v>
      </c>
      <c r="C594">
        <v>300</v>
      </c>
      <c r="D594">
        <v>301101</v>
      </c>
      <c r="E594" s="277">
        <v>1114.55</v>
      </c>
      <c r="F594" s="277">
        <v>211.76</v>
      </c>
    </row>
    <row r="595" spans="1:7">
      <c r="A595">
        <v>40100855</v>
      </c>
      <c r="C595">
        <v>300</v>
      </c>
      <c r="D595">
        <v>301101</v>
      </c>
      <c r="E595" s="277">
        <v>0</v>
      </c>
      <c r="F595" s="277">
        <v>0</v>
      </c>
      <c r="G595" s="277">
        <v>1114.55</v>
      </c>
    </row>
    <row r="596" spans="1:7">
      <c r="A596">
        <v>6051003045</v>
      </c>
      <c r="B596" s="277">
        <v>833.82</v>
      </c>
      <c r="C596">
        <v>300</v>
      </c>
      <c r="D596">
        <v>301101</v>
      </c>
      <c r="E596" s="277">
        <v>833.82</v>
      </c>
      <c r="F596" s="277">
        <v>158.43</v>
      </c>
    </row>
    <row r="597" spans="1:7">
      <c r="A597">
        <v>40100855</v>
      </c>
      <c r="C597">
        <v>300</v>
      </c>
      <c r="D597">
        <v>301101</v>
      </c>
      <c r="E597" s="277">
        <v>0</v>
      </c>
      <c r="F597" s="277">
        <v>0</v>
      </c>
      <c r="G597" s="277">
        <v>833.82</v>
      </c>
    </row>
    <row r="598" spans="1:7">
      <c r="A598">
        <v>6051003045</v>
      </c>
      <c r="B598" s="277">
        <v>695.55</v>
      </c>
      <c r="C598">
        <v>300</v>
      </c>
      <c r="D598">
        <v>301101</v>
      </c>
      <c r="E598" s="277">
        <v>695.55</v>
      </c>
      <c r="F598" s="277">
        <v>132.15</v>
      </c>
    </row>
    <row r="599" spans="1:7">
      <c r="A599">
        <v>40100855</v>
      </c>
      <c r="C599">
        <v>300</v>
      </c>
      <c r="D599">
        <v>301101</v>
      </c>
      <c r="E599" s="277">
        <v>0</v>
      </c>
      <c r="F599" s="277">
        <v>0</v>
      </c>
      <c r="G599" s="277">
        <v>695.55</v>
      </c>
    </row>
    <row r="600" spans="1:7">
      <c r="A600">
        <v>6051003045</v>
      </c>
      <c r="B600" s="277">
        <v>222.07</v>
      </c>
      <c r="C600">
        <v>300</v>
      </c>
      <c r="D600">
        <v>301101</v>
      </c>
      <c r="E600" s="277">
        <v>222.07</v>
      </c>
      <c r="F600" s="277">
        <v>42.19</v>
      </c>
    </row>
    <row r="601" spans="1:7">
      <c r="A601">
        <v>40100855</v>
      </c>
      <c r="C601">
        <v>300</v>
      </c>
      <c r="D601">
        <v>301101</v>
      </c>
      <c r="E601" s="277">
        <v>0</v>
      </c>
      <c r="F601" s="277">
        <v>0</v>
      </c>
      <c r="G601" s="277">
        <v>222.07</v>
      </c>
    </row>
    <row r="602" spans="1:7">
      <c r="A602">
        <v>6051003045</v>
      </c>
      <c r="B602" s="277">
        <v>419.2</v>
      </c>
      <c r="C602">
        <v>300</v>
      </c>
      <c r="D602">
        <v>301101</v>
      </c>
      <c r="E602" s="277">
        <v>419.2</v>
      </c>
      <c r="F602" s="277">
        <v>79.650000000000006</v>
      </c>
    </row>
    <row r="603" spans="1:7">
      <c r="A603">
        <v>40100855</v>
      </c>
      <c r="C603">
        <v>300</v>
      </c>
      <c r="D603">
        <v>301101</v>
      </c>
      <c r="E603" s="277">
        <v>0</v>
      </c>
      <c r="F603" s="277">
        <v>0</v>
      </c>
      <c r="G603" s="277">
        <v>419.2</v>
      </c>
    </row>
    <row r="604" spans="1:7">
      <c r="A604">
        <v>6051003045</v>
      </c>
      <c r="B604" s="277">
        <v>276.33999999999997</v>
      </c>
      <c r="C604">
        <v>300</v>
      </c>
      <c r="D604">
        <v>301101</v>
      </c>
      <c r="E604" s="277">
        <v>276.33999999999997</v>
      </c>
      <c r="F604" s="277">
        <v>52.5</v>
      </c>
    </row>
    <row r="605" spans="1:7">
      <c r="A605">
        <v>40100855</v>
      </c>
      <c r="C605">
        <v>300</v>
      </c>
      <c r="D605">
        <v>301101</v>
      </c>
      <c r="E605" s="277">
        <v>0</v>
      </c>
      <c r="F605" s="277">
        <v>0</v>
      </c>
      <c r="G605" s="277">
        <v>276.33999999999997</v>
      </c>
    </row>
    <row r="606" spans="1:7">
      <c r="A606">
        <v>4426</v>
      </c>
      <c r="B606" s="277">
        <v>7961.08</v>
      </c>
      <c r="C606">
        <v>300</v>
      </c>
      <c r="D606">
        <v>301101</v>
      </c>
      <c r="E606" s="277">
        <v>0</v>
      </c>
      <c r="F606" s="277">
        <v>0</v>
      </c>
    </row>
    <row r="607" spans="1:7">
      <c r="A607">
        <v>40100855</v>
      </c>
      <c r="C607">
        <v>300</v>
      </c>
      <c r="D607">
        <v>301101</v>
      </c>
      <c r="E607" s="277">
        <v>0</v>
      </c>
      <c r="F607" s="277">
        <v>0</v>
      </c>
      <c r="G607" s="277">
        <v>7961.08</v>
      </c>
    </row>
    <row r="608" spans="1:7">
      <c r="A608">
        <v>6022003470</v>
      </c>
      <c r="B608" s="277">
        <v>3883.48</v>
      </c>
      <c r="C608">
        <v>300</v>
      </c>
      <c r="D608">
        <v>301101</v>
      </c>
      <c r="E608" s="277">
        <v>3883.48</v>
      </c>
      <c r="F608" s="277">
        <v>737.86</v>
      </c>
    </row>
    <row r="609" spans="1:7">
      <c r="A609">
        <v>40100976</v>
      </c>
      <c r="C609">
        <v>300</v>
      </c>
      <c r="D609">
        <v>301101</v>
      </c>
      <c r="E609" s="277">
        <v>0</v>
      </c>
      <c r="F609" s="277">
        <v>0</v>
      </c>
      <c r="G609" s="277">
        <v>3883.48</v>
      </c>
    </row>
    <row r="610" spans="1:7">
      <c r="A610">
        <v>4426</v>
      </c>
      <c r="B610" s="277">
        <v>737.86</v>
      </c>
      <c r="C610">
        <v>300</v>
      </c>
      <c r="D610">
        <v>301101</v>
      </c>
      <c r="E610" s="277">
        <v>0</v>
      </c>
      <c r="F610" s="277">
        <v>0</v>
      </c>
    </row>
    <row r="611" spans="1:7">
      <c r="A611">
        <v>40100976</v>
      </c>
      <c r="C611">
        <v>300</v>
      </c>
      <c r="D611">
        <v>301101</v>
      </c>
      <c r="E611" s="277">
        <v>0</v>
      </c>
      <c r="F611" s="277">
        <v>0</v>
      </c>
      <c r="G611" s="277">
        <v>737.86</v>
      </c>
    </row>
    <row r="612" spans="1:7">
      <c r="A612">
        <v>62400687</v>
      </c>
      <c r="B612" s="277">
        <v>9421.33</v>
      </c>
      <c r="C612">
        <v>300</v>
      </c>
      <c r="D612">
        <v>301101</v>
      </c>
      <c r="E612" s="277">
        <v>9421.33</v>
      </c>
      <c r="F612" s="277">
        <v>1790.05</v>
      </c>
    </row>
    <row r="613" spans="1:7">
      <c r="A613">
        <v>40100976</v>
      </c>
      <c r="C613">
        <v>300</v>
      </c>
      <c r="D613">
        <v>301101</v>
      </c>
      <c r="E613" s="277">
        <v>0</v>
      </c>
      <c r="F613" s="277">
        <v>0</v>
      </c>
      <c r="G613" s="277">
        <v>9421.33</v>
      </c>
    </row>
    <row r="614" spans="1:7">
      <c r="A614">
        <v>4426</v>
      </c>
      <c r="B614" s="277">
        <v>1790.07</v>
      </c>
      <c r="C614">
        <v>300</v>
      </c>
      <c r="D614">
        <v>301101</v>
      </c>
      <c r="E614" s="277">
        <v>0</v>
      </c>
      <c r="F614" s="277">
        <v>0</v>
      </c>
    </row>
    <row r="615" spans="1:7">
      <c r="A615">
        <v>40100976</v>
      </c>
      <c r="C615">
        <v>300</v>
      </c>
      <c r="D615">
        <v>301101</v>
      </c>
      <c r="E615" s="277">
        <v>0</v>
      </c>
      <c r="F615" s="277">
        <v>0</v>
      </c>
      <c r="G615" s="277">
        <v>1790.07</v>
      </c>
    </row>
    <row r="616" spans="1:7">
      <c r="A616">
        <v>6022002249</v>
      </c>
      <c r="B616" s="277">
        <v>606</v>
      </c>
      <c r="C616">
        <v>300</v>
      </c>
      <c r="D616">
        <v>301101</v>
      </c>
      <c r="E616" s="277">
        <v>606</v>
      </c>
      <c r="F616" s="277">
        <v>115.14</v>
      </c>
    </row>
    <row r="617" spans="1:7">
      <c r="A617">
        <v>40100976</v>
      </c>
      <c r="C617">
        <v>300</v>
      </c>
      <c r="D617">
        <v>301101</v>
      </c>
      <c r="E617" s="277">
        <v>0</v>
      </c>
      <c r="F617" s="277">
        <v>0</v>
      </c>
      <c r="G617" s="277">
        <v>606</v>
      </c>
    </row>
    <row r="618" spans="1:7">
      <c r="A618">
        <v>4426</v>
      </c>
      <c r="B618" s="277">
        <v>115.14</v>
      </c>
      <c r="C618">
        <v>300</v>
      </c>
      <c r="D618">
        <v>301101</v>
      </c>
      <c r="E618" s="277">
        <v>0</v>
      </c>
      <c r="F618" s="277">
        <v>0</v>
      </c>
    </row>
    <row r="619" spans="1:7">
      <c r="A619">
        <v>40100976</v>
      </c>
      <c r="C619">
        <v>300</v>
      </c>
      <c r="D619">
        <v>301101</v>
      </c>
      <c r="E619" s="277">
        <v>0</v>
      </c>
      <c r="F619" s="277">
        <v>0</v>
      </c>
      <c r="G619" s="277">
        <v>115.14</v>
      </c>
    </row>
    <row r="620" spans="1:7">
      <c r="A620">
        <v>308003137</v>
      </c>
      <c r="B620" s="277">
        <v>6458.92</v>
      </c>
      <c r="C620">
        <v>300</v>
      </c>
      <c r="D620">
        <v>301101</v>
      </c>
      <c r="E620" s="277">
        <v>6458.92</v>
      </c>
      <c r="F620" s="277">
        <v>1227.19</v>
      </c>
    </row>
    <row r="621" spans="1:7">
      <c r="A621">
        <v>401002738</v>
      </c>
      <c r="C621">
        <v>300</v>
      </c>
      <c r="D621">
        <v>301101</v>
      </c>
      <c r="E621" s="277">
        <v>0</v>
      </c>
      <c r="F621" s="277">
        <v>0</v>
      </c>
      <c r="G621" s="277">
        <v>6458.92</v>
      </c>
    </row>
    <row r="622" spans="1:7">
      <c r="A622">
        <v>4426</v>
      </c>
      <c r="B622" s="277">
        <v>1227.19</v>
      </c>
      <c r="C622">
        <v>300</v>
      </c>
      <c r="D622">
        <v>301101</v>
      </c>
      <c r="E622" s="277">
        <v>0</v>
      </c>
      <c r="F622" s="277">
        <v>0</v>
      </c>
    </row>
    <row r="623" spans="1:7">
      <c r="A623">
        <v>401002738</v>
      </c>
      <c r="C623">
        <v>300</v>
      </c>
      <c r="D623">
        <v>301101</v>
      </c>
      <c r="E623" s="277">
        <v>0</v>
      </c>
      <c r="F623" s="277">
        <v>0</v>
      </c>
      <c r="G623" s="277">
        <v>1227.19</v>
      </c>
    </row>
    <row r="624" spans="1:7">
      <c r="A624">
        <v>4426</v>
      </c>
      <c r="B624" s="277">
        <v>0</v>
      </c>
      <c r="C624">
        <v>300</v>
      </c>
      <c r="D624">
        <v>301101</v>
      </c>
      <c r="E624" s="277">
        <v>0</v>
      </c>
      <c r="F624" s="277">
        <v>0</v>
      </c>
    </row>
    <row r="625" spans="1:7">
      <c r="A625">
        <v>401002738</v>
      </c>
      <c r="C625">
        <v>300</v>
      </c>
      <c r="D625">
        <v>301101</v>
      </c>
      <c r="E625" s="277">
        <v>0</v>
      </c>
      <c r="F625" s="277">
        <v>0</v>
      </c>
      <c r="G625" s="277">
        <v>0</v>
      </c>
    </row>
    <row r="626" spans="1:7">
      <c r="A626">
        <v>624002763</v>
      </c>
      <c r="B626" s="277">
        <v>2189.88</v>
      </c>
      <c r="C626">
        <v>300</v>
      </c>
      <c r="D626">
        <v>301101</v>
      </c>
      <c r="E626" s="277">
        <v>2189.8824</v>
      </c>
      <c r="F626" s="277">
        <v>416.08</v>
      </c>
    </row>
    <row r="627" spans="1:7">
      <c r="A627">
        <v>40100926</v>
      </c>
      <c r="C627">
        <v>300</v>
      </c>
      <c r="D627">
        <v>301101</v>
      </c>
      <c r="E627" s="277">
        <v>0</v>
      </c>
      <c r="F627" s="277">
        <v>0</v>
      </c>
      <c r="G627" s="277">
        <v>2189.88</v>
      </c>
    </row>
    <row r="628" spans="1:7">
      <c r="A628">
        <v>4426</v>
      </c>
      <c r="B628" s="277">
        <v>416.08</v>
      </c>
      <c r="C628">
        <v>300</v>
      </c>
      <c r="D628">
        <v>301101</v>
      </c>
      <c r="E628" s="277">
        <v>0</v>
      </c>
      <c r="F628" s="277">
        <v>0</v>
      </c>
    </row>
    <row r="629" spans="1:7">
      <c r="A629">
        <v>40100926</v>
      </c>
      <c r="C629">
        <v>300</v>
      </c>
      <c r="D629">
        <v>301101</v>
      </c>
      <c r="E629" s="277">
        <v>0</v>
      </c>
      <c r="F629" s="277">
        <v>0</v>
      </c>
      <c r="G629" s="277">
        <v>416.08</v>
      </c>
    </row>
    <row r="630" spans="1:7">
      <c r="A630">
        <v>624002763</v>
      </c>
      <c r="B630" s="277">
        <v>2239.6999999999998</v>
      </c>
      <c r="C630">
        <v>300</v>
      </c>
      <c r="D630">
        <v>301101</v>
      </c>
      <c r="E630" s="277">
        <v>2239.6975000000002</v>
      </c>
      <c r="F630" s="277">
        <v>425.54</v>
      </c>
    </row>
    <row r="631" spans="1:7">
      <c r="A631">
        <v>40100926</v>
      </c>
      <c r="C631">
        <v>300</v>
      </c>
      <c r="D631">
        <v>301101</v>
      </c>
      <c r="E631" s="277">
        <v>0</v>
      </c>
      <c r="F631" s="277">
        <v>0</v>
      </c>
      <c r="G631" s="277">
        <v>2239.6999999999998</v>
      </c>
    </row>
    <row r="632" spans="1:7">
      <c r="A632">
        <v>4426</v>
      </c>
      <c r="B632" s="277">
        <v>425.54</v>
      </c>
      <c r="C632">
        <v>300</v>
      </c>
      <c r="D632">
        <v>301101</v>
      </c>
      <c r="E632" s="277">
        <v>0</v>
      </c>
      <c r="F632" s="277">
        <v>0</v>
      </c>
    </row>
    <row r="633" spans="1:7">
      <c r="A633">
        <v>40100926</v>
      </c>
      <c r="C633">
        <v>300</v>
      </c>
      <c r="D633">
        <v>301101</v>
      </c>
      <c r="E633" s="277">
        <v>0</v>
      </c>
      <c r="F633" s="277">
        <v>0</v>
      </c>
      <c r="G633" s="277">
        <v>425.54</v>
      </c>
    </row>
    <row r="634" spans="1:7">
      <c r="A634">
        <v>624002763</v>
      </c>
      <c r="B634" s="277">
        <v>631.29</v>
      </c>
      <c r="C634">
        <v>300</v>
      </c>
      <c r="D634">
        <v>301101</v>
      </c>
      <c r="E634" s="277">
        <v>631.29409999999996</v>
      </c>
      <c r="F634" s="277">
        <v>119.95</v>
      </c>
    </row>
    <row r="635" spans="1:7">
      <c r="A635">
        <v>40100926</v>
      </c>
      <c r="C635">
        <v>300</v>
      </c>
      <c r="D635">
        <v>301101</v>
      </c>
      <c r="E635" s="277">
        <v>0</v>
      </c>
      <c r="F635" s="277">
        <v>0</v>
      </c>
      <c r="G635" s="277">
        <v>631.29</v>
      </c>
    </row>
    <row r="636" spans="1:7">
      <c r="A636">
        <v>4426</v>
      </c>
      <c r="B636" s="277">
        <v>119.95</v>
      </c>
      <c r="C636">
        <v>300</v>
      </c>
      <c r="D636">
        <v>301101</v>
      </c>
      <c r="E636" s="277">
        <v>0</v>
      </c>
      <c r="F636" s="277">
        <v>0</v>
      </c>
    </row>
    <row r="637" spans="1:7">
      <c r="A637">
        <v>40100926</v>
      </c>
      <c r="C637">
        <v>300</v>
      </c>
      <c r="D637">
        <v>301101</v>
      </c>
      <c r="E637" s="277">
        <v>0</v>
      </c>
      <c r="F637" s="277">
        <v>0</v>
      </c>
      <c r="G637" s="277">
        <v>119.95</v>
      </c>
    </row>
    <row r="638" spans="1:7">
      <c r="A638">
        <v>62800665</v>
      </c>
      <c r="B638" s="277">
        <v>1093.78</v>
      </c>
      <c r="C638">
        <v>300</v>
      </c>
      <c r="D638">
        <v>301101</v>
      </c>
      <c r="E638" s="277">
        <v>1093.78</v>
      </c>
      <c r="F638" s="277">
        <v>207.82</v>
      </c>
    </row>
    <row r="639" spans="1:7">
      <c r="A639">
        <v>40100860</v>
      </c>
      <c r="C639">
        <v>300</v>
      </c>
      <c r="D639">
        <v>301101</v>
      </c>
      <c r="E639" s="277">
        <v>0</v>
      </c>
      <c r="F639" s="277">
        <v>0</v>
      </c>
      <c r="G639" s="277">
        <v>1093.78</v>
      </c>
    </row>
    <row r="640" spans="1:7">
      <c r="A640">
        <v>4426</v>
      </c>
      <c r="B640" s="277">
        <v>207.82</v>
      </c>
      <c r="C640">
        <v>300</v>
      </c>
      <c r="D640">
        <v>301101</v>
      </c>
      <c r="E640" s="277">
        <v>0</v>
      </c>
      <c r="F640" s="277">
        <v>0</v>
      </c>
    </row>
    <row r="641" spans="1:7">
      <c r="A641">
        <v>40100860</v>
      </c>
      <c r="C641">
        <v>300</v>
      </c>
      <c r="D641">
        <v>301101</v>
      </c>
      <c r="E641" s="277">
        <v>0</v>
      </c>
      <c r="F641" s="277">
        <v>0</v>
      </c>
      <c r="G641" s="277">
        <v>207.82</v>
      </c>
    </row>
    <row r="642" spans="1:7">
      <c r="A642">
        <v>4426</v>
      </c>
      <c r="B642" s="277">
        <v>0</v>
      </c>
      <c r="C642">
        <v>300</v>
      </c>
      <c r="D642">
        <v>301101</v>
      </c>
      <c r="E642" s="277">
        <v>0</v>
      </c>
      <c r="F642" s="277">
        <v>0</v>
      </c>
    </row>
    <row r="643" spans="1:7">
      <c r="A643">
        <v>40100860</v>
      </c>
      <c r="C643">
        <v>300</v>
      </c>
      <c r="D643">
        <v>301101</v>
      </c>
      <c r="E643" s="277">
        <v>0</v>
      </c>
      <c r="F643" s="277">
        <v>0</v>
      </c>
      <c r="G643" s="277">
        <v>0</v>
      </c>
    </row>
    <row r="644" spans="1:7">
      <c r="A644">
        <v>624002763</v>
      </c>
      <c r="B644" s="277">
        <v>126.39</v>
      </c>
      <c r="C644">
        <v>300</v>
      </c>
      <c r="D644">
        <v>301101</v>
      </c>
      <c r="E644" s="277">
        <v>126.3866</v>
      </c>
      <c r="F644" s="277">
        <v>24.01</v>
      </c>
    </row>
    <row r="645" spans="1:7">
      <c r="A645">
        <v>401001065</v>
      </c>
      <c r="C645">
        <v>300</v>
      </c>
      <c r="D645">
        <v>301101</v>
      </c>
      <c r="E645" s="277">
        <v>0</v>
      </c>
      <c r="F645" s="277">
        <v>0</v>
      </c>
      <c r="G645" s="277">
        <v>126.39</v>
      </c>
    </row>
    <row r="646" spans="1:7">
      <c r="A646">
        <v>4426</v>
      </c>
      <c r="B646" s="277">
        <v>24.01</v>
      </c>
      <c r="C646">
        <v>300</v>
      </c>
      <c r="D646">
        <v>301101</v>
      </c>
      <c r="E646" s="277">
        <v>0</v>
      </c>
      <c r="F646" s="277">
        <v>0</v>
      </c>
    </row>
    <row r="647" spans="1:7">
      <c r="A647">
        <v>401001065</v>
      </c>
      <c r="C647">
        <v>300</v>
      </c>
      <c r="D647">
        <v>301101</v>
      </c>
      <c r="E647" s="277">
        <v>0</v>
      </c>
      <c r="F647" s="277">
        <v>0</v>
      </c>
      <c r="G647" s="277">
        <v>24.01</v>
      </c>
    </row>
    <row r="648" spans="1:7">
      <c r="A648">
        <v>44600729</v>
      </c>
      <c r="B648" s="277">
        <v>114</v>
      </c>
      <c r="C648">
        <v>300</v>
      </c>
      <c r="D648">
        <v>308302</v>
      </c>
      <c r="E648" s="277">
        <v>114</v>
      </c>
      <c r="F648" s="277">
        <v>0</v>
      </c>
    </row>
    <row r="649" spans="1:7">
      <c r="A649">
        <v>401001065</v>
      </c>
      <c r="C649">
        <v>300</v>
      </c>
      <c r="D649">
        <v>308302</v>
      </c>
      <c r="E649" s="277">
        <v>0</v>
      </c>
      <c r="F649" s="277">
        <v>0</v>
      </c>
      <c r="G649" s="277">
        <v>114</v>
      </c>
    </row>
    <row r="650" spans="1:7">
      <c r="A650">
        <v>44600730</v>
      </c>
      <c r="B650" s="277">
        <v>584</v>
      </c>
      <c r="C650">
        <v>300</v>
      </c>
      <c r="D650">
        <v>308302</v>
      </c>
      <c r="E650" s="277">
        <v>584</v>
      </c>
      <c r="F650" s="277">
        <v>0</v>
      </c>
    </row>
    <row r="651" spans="1:7">
      <c r="A651">
        <v>401001065</v>
      </c>
      <c r="C651">
        <v>300</v>
      </c>
      <c r="D651">
        <v>308302</v>
      </c>
      <c r="E651" s="277">
        <v>0</v>
      </c>
      <c r="F651" s="277">
        <v>0</v>
      </c>
      <c r="G651" s="277">
        <v>584</v>
      </c>
    </row>
    <row r="652" spans="1:7">
      <c r="A652">
        <v>62800665</v>
      </c>
      <c r="B652" s="277">
        <v>74</v>
      </c>
      <c r="C652">
        <v>300</v>
      </c>
      <c r="D652">
        <v>301101</v>
      </c>
      <c r="E652" s="277">
        <v>74</v>
      </c>
      <c r="F652" s="277">
        <v>14.06</v>
      </c>
    </row>
    <row r="653" spans="1:7">
      <c r="A653">
        <v>401001065</v>
      </c>
      <c r="C653">
        <v>300</v>
      </c>
      <c r="D653">
        <v>301101</v>
      </c>
      <c r="E653" s="277">
        <v>0</v>
      </c>
      <c r="F653" s="277">
        <v>0</v>
      </c>
      <c r="G653" s="277">
        <v>74</v>
      </c>
    </row>
    <row r="654" spans="1:7">
      <c r="A654">
        <v>4426</v>
      </c>
      <c r="B654" s="277">
        <v>14.06</v>
      </c>
      <c r="C654">
        <v>300</v>
      </c>
      <c r="D654">
        <v>301101</v>
      </c>
      <c r="E654" s="277">
        <v>0</v>
      </c>
      <c r="F654" s="277">
        <v>0</v>
      </c>
    </row>
    <row r="655" spans="1:7">
      <c r="A655">
        <v>401001065</v>
      </c>
      <c r="C655">
        <v>300</v>
      </c>
      <c r="D655">
        <v>301101</v>
      </c>
      <c r="E655" s="277">
        <v>0</v>
      </c>
      <c r="F655" s="277">
        <v>0</v>
      </c>
      <c r="G655" s="277">
        <v>14.06</v>
      </c>
    </row>
    <row r="656" spans="1:7">
      <c r="A656">
        <v>624002762</v>
      </c>
      <c r="B656" s="277">
        <v>206.31</v>
      </c>
      <c r="C656">
        <v>300</v>
      </c>
      <c r="D656">
        <v>301101</v>
      </c>
      <c r="E656" s="277">
        <v>206.3109</v>
      </c>
      <c r="F656" s="277">
        <v>39.200000000000003</v>
      </c>
    </row>
    <row r="657" spans="1:7">
      <c r="A657">
        <v>401001065</v>
      </c>
      <c r="C657">
        <v>300</v>
      </c>
      <c r="D657">
        <v>301101</v>
      </c>
      <c r="E657" s="277">
        <v>0</v>
      </c>
      <c r="F657" s="277">
        <v>0</v>
      </c>
      <c r="G657" s="277">
        <v>206.31</v>
      </c>
    </row>
    <row r="658" spans="1:7">
      <c r="A658">
        <v>4426</v>
      </c>
      <c r="B658" s="277">
        <v>39.200000000000003</v>
      </c>
      <c r="C658">
        <v>300</v>
      </c>
      <c r="D658">
        <v>301101</v>
      </c>
      <c r="E658" s="277">
        <v>0</v>
      </c>
      <c r="F658" s="277">
        <v>0</v>
      </c>
    </row>
    <row r="659" spans="1:7">
      <c r="A659">
        <v>401001065</v>
      </c>
      <c r="C659">
        <v>300</v>
      </c>
      <c r="D659">
        <v>301101</v>
      </c>
      <c r="E659" s="277">
        <v>0</v>
      </c>
      <c r="F659" s="277">
        <v>0</v>
      </c>
      <c r="G659" s="277">
        <v>39.200000000000003</v>
      </c>
    </row>
    <row r="660" spans="1:7">
      <c r="A660">
        <v>624002763</v>
      </c>
      <c r="B660" s="277">
        <v>485.17</v>
      </c>
      <c r="C660">
        <v>300</v>
      </c>
      <c r="D660">
        <v>301101</v>
      </c>
      <c r="E660" s="277">
        <v>485.16809999999998</v>
      </c>
      <c r="F660" s="277">
        <v>92.18</v>
      </c>
    </row>
    <row r="661" spans="1:7">
      <c r="A661">
        <v>401001065</v>
      </c>
      <c r="C661">
        <v>300</v>
      </c>
      <c r="D661">
        <v>301101</v>
      </c>
      <c r="E661" s="277">
        <v>0</v>
      </c>
      <c r="F661" s="277">
        <v>0</v>
      </c>
      <c r="G661" s="277">
        <v>485.17</v>
      </c>
    </row>
    <row r="662" spans="1:7">
      <c r="A662">
        <v>4426</v>
      </c>
      <c r="B662" s="277">
        <v>92.18</v>
      </c>
      <c r="C662">
        <v>300</v>
      </c>
      <c r="D662">
        <v>301101</v>
      </c>
      <c r="E662" s="277">
        <v>0</v>
      </c>
      <c r="F662" s="277">
        <v>0</v>
      </c>
    </row>
    <row r="663" spans="1:7">
      <c r="A663">
        <v>401001065</v>
      </c>
      <c r="C663">
        <v>300</v>
      </c>
      <c r="D663">
        <v>301101</v>
      </c>
      <c r="E663" s="277">
        <v>0</v>
      </c>
      <c r="F663" s="277">
        <v>0</v>
      </c>
      <c r="G663" s="277">
        <v>92.18</v>
      </c>
    </row>
    <row r="664" spans="1:7">
      <c r="A664">
        <v>44600730</v>
      </c>
      <c r="B664" s="277">
        <v>2288</v>
      </c>
      <c r="C664">
        <v>300</v>
      </c>
      <c r="D664">
        <v>308302</v>
      </c>
      <c r="E664" s="277">
        <v>2288</v>
      </c>
      <c r="F664" s="277">
        <v>0</v>
      </c>
    </row>
    <row r="665" spans="1:7">
      <c r="A665">
        <v>401001065</v>
      </c>
      <c r="C665">
        <v>300</v>
      </c>
      <c r="D665">
        <v>308302</v>
      </c>
      <c r="E665" s="277">
        <v>0</v>
      </c>
      <c r="F665" s="277">
        <v>0</v>
      </c>
      <c r="G665" s="277">
        <v>2288</v>
      </c>
    </row>
    <row r="666" spans="1:7">
      <c r="A666">
        <v>62800665</v>
      </c>
      <c r="B666" s="277">
        <v>148</v>
      </c>
      <c r="C666">
        <v>300</v>
      </c>
      <c r="D666">
        <v>301101</v>
      </c>
      <c r="E666" s="277">
        <v>148</v>
      </c>
      <c r="F666" s="277">
        <v>28.12</v>
      </c>
    </row>
    <row r="667" spans="1:7">
      <c r="A667">
        <v>401001065</v>
      </c>
      <c r="C667">
        <v>300</v>
      </c>
      <c r="D667">
        <v>301101</v>
      </c>
      <c r="E667" s="277">
        <v>0</v>
      </c>
      <c r="F667" s="277">
        <v>0</v>
      </c>
      <c r="G667" s="277">
        <v>148</v>
      </c>
    </row>
    <row r="668" spans="1:7">
      <c r="A668">
        <v>44600729</v>
      </c>
      <c r="B668" s="277">
        <v>130</v>
      </c>
      <c r="C668">
        <v>300</v>
      </c>
      <c r="D668">
        <v>308302</v>
      </c>
      <c r="E668" s="277">
        <v>130</v>
      </c>
      <c r="F668" s="277">
        <v>0</v>
      </c>
    </row>
    <row r="669" spans="1:7">
      <c r="A669">
        <v>401001065</v>
      </c>
      <c r="C669">
        <v>300</v>
      </c>
      <c r="D669">
        <v>308302</v>
      </c>
      <c r="E669" s="277">
        <v>0</v>
      </c>
      <c r="F669" s="277">
        <v>0</v>
      </c>
      <c r="G669" s="277">
        <v>130</v>
      </c>
    </row>
    <row r="670" spans="1:7">
      <c r="A670">
        <v>4426</v>
      </c>
      <c r="B670" s="277">
        <v>28.12</v>
      </c>
      <c r="C670">
        <v>300</v>
      </c>
      <c r="D670">
        <v>301101</v>
      </c>
      <c r="E670" s="277">
        <v>0</v>
      </c>
      <c r="F670" s="277">
        <v>0</v>
      </c>
    </row>
    <row r="671" spans="1:7">
      <c r="A671">
        <v>401001065</v>
      </c>
      <c r="C671">
        <v>300</v>
      </c>
      <c r="D671">
        <v>301101</v>
      </c>
      <c r="E671" s="277">
        <v>0</v>
      </c>
      <c r="F671" s="277">
        <v>0</v>
      </c>
      <c r="G671" s="277">
        <v>28.12</v>
      </c>
    </row>
    <row r="672" spans="1:7">
      <c r="A672">
        <v>62800665</v>
      </c>
      <c r="B672" s="277">
        <v>572.37</v>
      </c>
      <c r="C672">
        <v>300</v>
      </c>
      <c r="D672">
        <v>301101</v>
      </c>
      <c r="E672" s="277">
        <v>572.37</v>
      </c>
      <c r="F672" s="277">
        <v>108.75</v>
      </c>
    </row>
    <row r="673" spans="1:7">
      <c r="A673">
        <v>40100860</v>
      </c>
      <c r="C673">
        <v>300</v>
      </c>
      <c r="D673">
        <v>301101</v>
      </c>
      <c r="E673" s="277">
        <v>0</v>
      </c>
      <c r="F673" s="277">
        <v>0</v>
      </c>
      <c r="G673" s="277">
        <v>572.37</v>
      </c>
    </row>
    <row r="674" spans="1:7">
      <c r="A674">
        <v>62800665</v>
      </c>
      <c r="B674" s="277">
        <v>597.27</v>
      </c>
      <c r="C674">
        <v>300</v>
      </c>
      <c r="D674">
        <v>301101</v>
      </c>
      <c r="E674" s="277">
        <v>597.27</v>
      </c>
      <c r="F674" s="277">
        <v>113.48</v>
      </c>
    </row>
    <row r="675" spans="1:7">
      <c r="A675">
        <v>40100860</v>
      </c>
      <c r="C675">
        <v>300</v>
      </c>
      <c r="D675">
        <v>301101</v>
      </c>
      <c r="E675" s="277">
        <v>0</v>
      </c>
      <c r="F675" s="277">
        <v>0</v>
      </c>
      <c r="G675" s="277">
        <v>597.27</v>
      </c>
    </row>
    <row r="676" spans="1:7">
      <c r="A676">
        <v>4426</v>
      </c>
      <c r="B676" s="277">
        <v>108.75</v>
      </c>
      <c r="C676">
        <v>300</v>
      </c>
      <c r="D676">
        <v>301101</v>
      </c>
      <c r="E676" s="277">
        <v>0</v>
      </c>
      <c r="F676" s="277">
        <v>0</v>
      </c>
    </row>
    <row r="677" spans="1:7">
      <c r="A677">
        <v>40100860</v>
      </c>
      <c r="C677">
        <v>300</v>
      </c>
      <c r="D677">
        <v>301101</v>
      </c>
      <c r="E677" s="277">
        <v>0</v>
      </c>
      <c r="F677" s="277">
        <v>0</v>
      </c>
      <c r="G677" s="277">
        <v>108.75</v>
      </c>
    </row>
    <row r="678" spans="1:7">
      <c r="A678">
        <v>4426</v>
      </c>
      <c r="B678" s="277">
        <v>113.48</v>
      </c>
      <c r="C678">
        <v>300</v>
      </c>
      <c r="D678">
        <v>301101</v>
      </c>
      <c r="E678" s="277">
        <v>0</v>
      </c>
      <c r="F678" s="277">
        <v>0</v>
      </c>
    </row>
    <row r="679" spans="1:7">
      <c r="A679">
        <v>40100860</v>
      </c>
      <c r="C679">
        <v>300</v>
      </c>
      <c r="D679">
        <v>301101</v>
      </c>
      <c r="E679" s="277">
        <v>0</v>
      </c>
      <c r="F679" s="277">
        <v>0</v>
      </c>
      <c r="G679" s="277">
        <v>113.48</v>
      </c>
    </row>
    <row r="680" spans="1:7">
      <c r="A680">
        <v>4426</v>
      </c>
      <c r="B680" s="277">
        <v>0.01</v>
      </c>
      <c r="C680">
        <v>300</v>
      </c>
      <c r="D680">
        <v>301101</v>
      </c>
      <c r="E680" s="277">
        <v>0</v>
      </c>
      <c r="F680" s="277">
        <v>0</v>
      </c>
    </row>
    <row r="681" spans="1:7">
      <c r="A681">
        <v>40100860</v>
      </c>
      <c r="C681">
        <v>300</v>
      </c>
      <c r="D681">
        <v>301101</v>
      </c>
      <c r="E681" s="277">
        <v>0</v>
      </c>
      <c r="F681" s="277">
        <v>0</v>
      </c>
      <c r="G681" s="277">
        <v>0.01</v>
      </c>
    </row>
    <row r="682" spans="1:7">
      <c r="A682">
        <v>6052003046</v>
      </c>
      <c r="B682" s="277">
        <v>288.77999999999997</v>
      </c>
      <c r="C682">
        <v>300</v>
      </c>
      <c r="D682">
        <v>301102</v>
      </c>
      <c r="E682" s="277">
        <v>288.77999999999997</v>
      </c>
      <c r="F682" s="277">
        <v>25.99</v>
      </c>
    </row>
    <row r="683" spans="1:7">
      <c r="A683">
        <v>401003107</v>
      </c>
      <c r="C683">
        <v>300</v>
      </c>
      <c r="D683">
        <v>301102</v>
      </c>
      <c r="E683" s="277">
        <v>0</v>
      </c>
      <c r="F683" s="277">
        <v>0</v>
      </c>
      <c r="G683" s="277">
        <v>288.77999999999997</v>
      </c>
    </row>
    <row r="684" spans="1:7">
      <c r="A684">
        <v>6052003046</v>
      </c>
      <c r="B684" s="277">
        <v>103.48</v>
      </c>
      <c r="C684">
        <v>300</v>
      </c>
      <c r="D684">
        <v>301102</v>
      </c>
      <c r="E684" s="277">
        <v>103.48</v>
      </c>
      <c r="F684" s="277">
        <v>9.31</v>
      </c>
    </row>
    <row r="685" spans="1:7">
      <c r="A685">
        <v>401003107</v>
      </c>
      <c r="C685">
        <v>300</v>
      </c>
      <c r="D685">
        <v>301102</v>
      </c>
      <c r="E685" s="277">
        <v>0</v>
      </c>
      <c r="F685" s="277">
        <v>0</v>
      </c>
      <c r="G685" s="277">
        <v>103.48</v>
      </c>
    </row>
    <row r="686" spans="1:7">
      <c r="A686">
        <v>6052003046</v>
      </c>
      <c r="B686" s="277">
        <v>5.29</v>
      </c>
      <c r="C686">
        <v>300</v>
      </c>
      <c r="D686">
        <v>301102</v>
      </c>
      <c r="E686" s="277">
        <v>5.29</v>
      </c>
      <c r="F686" s="277">
        <v>0.48</v>
      </c>
    </row>
    <row r="687" spans="1:7">
      <c r="A687">
        <v>401003107</v>
      </c>
      <c r="C687">
        <v>300</v>
      </c>
      <c r="D687">
        <v>301102</v>
      </c>
      <c r="E687" s="277">
        <v>0</v>
      </c>
      <c r="F687" s="277">
        <v>0</v>
      </c>
      <c r="G687" s="277">
        <v>5.29</v>
      </c>
    </row>
    <row r="688" spans="1:7">
      <c r="A688">
        <v>6052003046</v>
      </c>
      <c r="B688" s="277">
        <v>9.6</v>
      </c>
      <c r="C688">
        <v>300</v>
      </c>
      <c r="D688">
        <v>301102</v>
      </c>
      <c r="E688" s="277">
        <v>9.6</v>
      </c>
      <c r="F688" s="277">
        <v>0.86</v>
      </c>
    </row>
    <row r="689" spans="1:7">
      <c r="A689">
        <v>401003107</v>
      </c>
      <c r="C689">
        <v>300</v>
      </c>
      <c r="D689">
        <v>301102</v>
      </c>
      <c r="E689" s="277">
        <v>0</v>
      </c>
      <c r="F689" s="277">
        <v>0</v>
      </c>
      <c r="G689" s="277">
        <v>9.6</v>
      </c>
    </row>
    <row r="690" spans="1:7">
      <c r="A690">
        <v>6052003046</v>
      </c>
      <c r="B690" s="277">
        <v>6.01</v>
      </c>
      <c r="C690">
        <v>300</v>
      </c>
      <c r="D690">
        <v>301102</v>
      </c>
      <c r="E690" s="277">
        <v>6.01</v>
      </c>
      <c r="F690" s="277">
        <v>0.54</v>
      </c>
    </row>
    <row r="691" spans="1:7">
      <c r="A691">
        <v>401003107</v>
      </c>
      <c r="C691">
        <v>300</v>
      </c>
      <c r="D691">
        <v>301102</v>
      </c>
      <c r="E691" s="277">
        <v>0</v>
      </c>
      <c r="F691" s="277">
        <v>0</v>
      </c>
      <c r="G691" s="277">
        <v>6.01</v>
      </c>
    </row>
    <row r="692" spans="1:7">
      <c r="A692">
        <v>6052003046</v>
      </c>
      <c r="B692" s="277">
        <v>0.72</v>
      </c>
      <c r="C692">
        <v>300</v>
      </c>
      <c r="D692">
        <v>301102</v>
      </c>
      <c r="E692" s="277">
        <v>0.72</v>
      </c>
      <c r="F692" s="277">
        <v>0.06</v>
      </c>
    </row>
    <row r="693" spans="1:7">
      <c r="A693">
        <v>401003107</v>
      </c>
      <c r="C693">
        <v>300</v>
      </c>
      <c r="D693">
        <v>301102</v>
      </c>
      <c r="E693" s="277">
        <v>0</v>
      </c>
      <c r="F693" s="277">
        <v>0</v>
      </c>
      <c r="G693" s="277">
        <v>0.72</v>
      </c>
    </row>
    <row r="694" spans="1:7">
      <c r="A694">
        <v>6052003046</v>
      </c>
      <c r="B694" s="277">
        <v>1.95</v>
      </c>
      <c r="C694">
        <v>300</v>
      </c>
      <c r="D694">
        <v>301102</v>
      </c>
      <c r="E694" s="277">
        <v>1.95</v>
      </c>
      <c r="F694" s="277">
        <v>0.18</v>
      </c>
    </row>
    <row r="695" spans="1:7">
      <c r="A695">
        <v>401003107</v>
      </c>
      <c r="C695">
        <v>300</v>
      </c>
      <c r="D695">
        <v>301102</v>
      </c>
      <c r="E695" s="277">
        <v>0</v>
      </c>
      <c r="F695" s="277">
        <v>0</v>
      </c>
      <c r="G695" s="277">
        <v>1.95</v>
      </c>
    </row>
    <row r="696" spans="1:7">
      <c r="A696">
        <v>6052003046</v>
      </c>
      <c r="B696" s="277">
        <v>7.23</v>
      </c>
      <c r="C696">
        <v>300</v>
      </c>
      <c r="D696">
        <v>301102</v>
      </c>
      <c r="E696" s="277">
        <v>7.23</v>
      </c>
      <c r="F696" s="277">
        <v>0.65</v>
      </c>
    </row>
    <row r="697" spans="1:7">
      <c r="A697">
        <v>401003107</v>
      </c>
      <c r="C697">
        <v>300</v>
      </c>
      <c r="D697">
        <v>301102</v>
      </c>
      <c r="E697" s="277">
        <v>0</v>
      </c>
      <c r="F697" s="277">
        <v>0</v>
      </c>
      <c r="G697" s="277">
        <v>7.23</v>
      </c>
    </row>
    <row r="698" spans="1:7">
      <c r="A698">
        <v>4426</v>
      </c>
      <c r="B698" s="277">
        <v>38.08</v>
      </c>
      <c r="C698">
        <v>300</v>
      </c>
      <c r="D698">
        <v>301102</v>
      </c>
      <c r="E698" s="277">
        <v>0</v>
      </c>
      <c r="F698" s="277">
        <v>0</v>
      </c>
    </row>
    <row r="699" spans="1:7">
      <c r="A699">
        <v>401003107</v>
      </c>
      <c r="C699">
        <v>300</v>
      </c>
      <c r="D699">
        <v>301102</v>
      </c>
      <c r="E699" s="277">
        <v>0</v>
      </c>
      <c r="F699" s="277">
        <v>0</v>
      </c>
      <c r="G699" s="277">
        <v>38.08</v>
      </c>
    </row>
    <row r="700" spans="1:7">
      <c r="A700">
        <v>473003144</v>
      </c>
      <c r="B700" s="277">
        <v>1946.47</v>
      </c>
      <c r="C700">
        <v>300</v>
      </c>
      <c r="D700">
        <v>308302</v>
      </c>
      <c r="E700" s="277">
        <v>1946.47</v>
      </c>
      <c r="F700" s="277">
        <v>0</v>
      </c>
    </row>
    <row r="701" spans="1:7">
      <c r="A701">
        <v>401001065</v>
      </c>
      <c r="C701">
        <v>300</v>
      </c>
      <c r="D701">
        <v>308302</v>
      </c>
      <c r="E701" s="277">
        <v>0</v>
      </c>
      <c r="F701" s="277">
        <v>0</v>
      </c>
      <c r="G701" s="277">
        <v>1946.47</v>
      </c>
    </row>
    <row r="702" spans="1:7">
      <c r="A702">
        <v>473003144</v>
      </c>
      <c r="B702" s="277">
        <v>2981.04</v>
      </c>
      <c r="C702">
        <v>300</v>
      </c>
      <c r="D702">
        <v>308302</v>
      </c>
      <c r="E702" s="277">
        <v>2981.04</v>
      </c>
      <c r="F702" s="277">
        <v>0</v>
      </c>
    </row>
    <row r="703" spans="1:7">
      <c r="A703">
        <v>40100926</v>
      </c>
      <c r="C703">
        <v>300</v>
      </c>
      <c r="D703">
        <v>308302</v>
      </c>
      <c r="E703" s="277">
        <v>0</v>
      </c>
      <c r="F703" s="277">
        <v>0</v>
      </c>
      <c r="G703" s="277">
        <v>2981.04</v>
      </c>
    </row>
    <row r="704" spans="1:7">
      <c r="A704">
        <v>624002763</v>
      </c>
      <c r="B704" s="277">
        <v>4977</v>
      </c>
      <c r="C704">
        <v>300</v>
      </c>
      <c r="D704">
        <v>301101</v>
      </c>
      <c r="E704" s="277">
        <v>4977</v>
      </c>
      <c r="F704" s="277">
        <v>945.63</v>
      </c>
    </row>
    <row r="705" spans="1:7">
      <c r="A705">
        <v>40100926</v>
      </c>
      <c r="C705">
        <v>300</v>
      </c>
      <c r="D705">
        <v>301101</v>
      </c>
      <c r="E705" s="277">
        <v>0</v>
      </c>
      <c r="F705" s="277">
        <v>0</v>
      </c>
      <c r="G705" s="277">
        <v>4977</v>
      </c>
    </row>
    <row r="706" spans="1:7">
      <c r="A706">
        <v>4426</v>
      </c>
      <c r="B706" s="277">
        <v>945.63</v>
      </c>
      <c r="C706">
        <v>300</v>
      </c>
      <c r="D706">
        <v>301101</v>
      </c>
      <c r="E706" s="277">
        <v>0</v>
      </c>
      <c r="F706" s="277">
        <v>0</v>
      </c>
    </row>
    <row r="707" spans="1:7">
      <c r="A707">
        <v>40100926</v>
      </c>
      <c r="C707">
        <v>300</v>
      </c>
      <c r="D707">
        <v>301101</v>
      </c>
      <c r="E707" s="277">
        <v>0</v>
      </c>
      <c r="F707" s="277">
        <v>0</v>
      </c>
      <c r="G707" s="277">
        <v>945.63</v>
      </c>
    </row>
    <row r="708" spans="1:7">
      <c r="A708">
        <v>473003144</v>
      </c>
      <c r="B708" s="277">
        <v>6007.86</v>
      </c>
      <c r="C708">
        <v>300</v>
      </c>
      <c r="D708">
        <v>308302</v>
      </c>
      <c r="E708" s="277">
        <v>6007.86</v>
      </c>
      <c r="F708" s="277">
        <v>0</v>
      </c>
    </row>
    <row r="709" spans="1:7">
      <c r="A709">
        <v>401001065</v>
      </c>
      <c r="C709">
        <v>300</v>
      </c>
      <c r="D709">
        <v>308302</v>
      </c>
      <c r="E709" s="277">
        <v>0</v>
      </c>
      <c r="F709" s="277">
        <v>0</v>
      </c>
      <c r="G709" s="277">
        <v>6007.86</v>
      </c>
    </row>
    <row r="710" spans="1:7">
      <c r="A710">
        <v>628002585</v>
      </c>
      <c r="B710" s="277">
        <v>3920</v>
      </c>
      <c r="C710">
        <v>300</v>
      </c>
      <c r="D710">
        <v>301101</v>
      </c>
      <c r="E710" s="277">
        <v>3920</v>
      </c>
      <c r="F710" s="277">
        <v>744.8</v>
      </c>
    </row>
    <row r="711" spans="1:7">
      <c r="A711">
        <v>401003408</v>
      </c>
      <c r="C711">
        <v>300</v>
      </c>
      <c r="D711">
        <v>301101</v>
      </c>
      <c r="E711" s="277">
        <v>0</v>
      </c>
      <c r="F711" s="277">
        <v>0</v>
      </c>
      <c r="G711" s="277">
        <v>3920</v>
      </c>
    </row>
    <row r="712" spans="1:7">
      <c r="A712">
        <v>4426</v>
      </c>
      <c r="B712" s="277">
        <v>744.8</v>
      </c>
      <c r="C712">
        <v>300</v>
      </c>
      <c r="D712">
        <v>301101</v>
      </c>
      <c r="E712" s="277">
        <v>0</v>
      </c>
      <c r="F712" s="277">
        <v>0</v>
      </c>
    </row>
    <row r="713" spans="1:7">
      <c r="A713">
        <v>401003408</v>
      </c>
      <c r="C713">
        <v>300</v>
      </c>
      <c r="D713">
        <v>301101</v>
      </c>
      <c r="E713" s="277">
        <v>0</v>
      </c>
      <c r="F713" s="277">
        <v>0</v>
      </c>
      <c r="G713" s="277">
        <v>744.8</v>
      </c>
    </row>
    <row r="714" spans="1:7">
      <c r="A714">
        <v>60400674</v>
      </c>
      <c r="B714" s="277">
        <v>19.329999999999998</v>
      </c>
      <c r="C714">
        <v>300</v>
      </c>
      <c r="D714">
        <v>301101</v>
      </c>
      <c r="E714" s="277">
        <v>19.329999999999998</v>
      </c>
      <c r="F714" s="277">
        <v>3.67</v>
      </c>
    </row>
    <row r="715" spans="1:7">
      <c r="A715">
        <v>40100892</v>
      </c>
      <c r="C715">
        <v>300</v>
      </c>
      <c r="D715">
        <v>301101</v>
      </c>
      <c r="E715" s="277">
        <v>0</v>
      </c>
      <c r="F715" s="277">
        <v>0</v>
      </c>
      <c r="G715" s="277">
        <v>19.329999999999998</v>
      </c>
    </row>
    <row r="716" spans="1:7">
      <c r="A716">
        <v>60400674</v>
      </c>
      <c r="B716" s="277">
        <v>69.239999999999995</v>
      </c>
      <c r="C716">
        <v>300</v>
      </c>
      <c r="D716">
        <v>301101</v>
      </c>
      <c r="E716" s="277">
        <v>69.239999999999995</v>
      </c>
      <c r="F716" s="277">
        <v>13.16</v>
      </c>
    </row>
    <row r="717" spans="1:7">
      <c r="A717">
        <v>40100892</v>
      </c>
      <c r="C717">
        <v>300</v>
      </c>
      <c r="D717">
        <v>301101</v>
      </c>
      <c r="E717" s="277">
        <v>0</v>
      </c>
      <c r="F717" s="277">
        <v>0</v>
      </c>
      <c r="G717" s="277">
        <v>69.239999999999995</v>
      </c>
    </row>
    <row r="718" spans="1:7">
      <c r="A718">
        <v>4426</v>
      </c>
      <c r="B718" s="277">
        <v>3.67</v>
      </c>
      <c r="C718">
        <v>300</v>
      </c>
      <c r="D718">
        <v>301101</v>
      </c>
      <c r="E718" s="277">
        <v>0</v>
      </c>
      <c r="F718" s="277">
        <v>0</v>
      </c>
    </row>
    <row r="719" spans="1:7">
      <c r="A719">
        <v>40100892</v>
      </c>
      <c r="C719">
        <v>300</v>
      </c>
      <c r="D719">
        <v>301101</v>
      </c>
      <c r="E719" s="277">
        <v>0</v>
      </c>
      <c r="F719" s="277">
        <v>0</v>
      </c>
      <c r="G719" s="277">
        <v>3.67</v>
      </c>
    </row>
    <row r="720" spans="1:7">
      <c r="A720">
        <v>4426</v>
      </c>
      <c r="B720" s="277">
        <v>13.16</v>
      </c>
      <c r="C720">
        <v>300</v>
      </c>
      <c r="D720">
        <v>301101</v>
      </c>
      <c r="E720" s="277">
        <v>0</v>
      </c>
      <c r="F720" s="277">
        <v>0</v>
      </c>
    </row>
    <row r="721" spans="1:7">
      <c r="A721">
        <v>40100892</v>
      </c>
      <c r="C721">
        <v>300</v>
      </c>
      <c r="D721">
        <v>301101</v>
      </c>
      <c r="E721" s="277">
        <v>0</v>
      </c>
      <c r="F721" s="277">
        <v>0</v>
      </c>
      <c r="G721" s="277">
        <v>13.16</v>
      </c>
    </row>
    <row r="722" spans="1:7">
      <c r="A722">
        <v>4426</v>
      </c>
      <c r="B722" s="277">
        <v>0</v>
      </c>
      <c r="C722">
        <v>300</v>
      </c>
      <c r="D722">
        <v>301101</v>
      </c>
      <c r="E722" s="277">
        <v>0</v>
      </c>
      <c r="F722" s="277">
        <v>0</v>
      </c>
    </row>
    <row r="723" spans="1:7">
      <c r="A723">
        <v>40100892</v>
      </c>
      <c r="C723">
        <v>300</v>
      </c>
      <c r="D723">
        <v>301101</v>
      </c>
      <c r="E723" s="277">
        <v>0</v>
      </c>
      <c r="F723" s="277">
        <v>0</v>
      </c>
      <c r="G723" s="277">
        <v>0</v>
      </c>
    </row>
    <row r="724" spans="1:7">
      <c r="A724">
        <v>6123003468</v>
      </c>
      <c r="B724" s="277">
        <v>8800.41</v>
      </c>
      <c r="C724">
        <v>300</v>
      </c>
      <c r="D724">
        <v>301101</v>
      </c>
      <c r="E724" s="277">
        <v>8800.41</v>
      </c>
      <c r="F724" s="277">
        <v>1672.08</v>
      </c>
    </row>
    <row r="725" spans="1:7">
      <c r="A725">
        <v>401002634</v>
      </c>
      <c r="C725">
        <v>300</v>
      </c>
      <c r="D725">
        <v>301101</v>
      </c>
      <c r="E725" s="277">
        <v>0</v>
      </c>
      <c r="F725" s="277">
        <v>0</v>
      </c>
      <c r="G725" s="277">
        <v>8800.41</v>
      </c>
    </row>
    <row r="726" spans="1:7">
      <c r="A726">
        <v>4426</v>
      </c>
      <c r="B726" s="277">
        <v>1672.08</v>
      </c>
      <c r="C726">
        <v>300</v>
      </c>
      <c r="D726">
        <v>301101</v>
      </c>
      <c r="E726" s="277">
        <v>0</v>
      </c>
      <c r="F726" s="277">
        <v>0</v>
      </c>
    </row>
    <row r="727" spans="1:7">
      <c r="A727">
        <v>401002634</v>
      </c>
      <c r="C727">
        <v>300</v>
      </c>
      <c r="D727">
        <v>301101</v>
      </c>
      <c r="E727" s="277">
        <v>0</v>
      </c>
      <c r="F727" s="277">
        <v>0</v>
      </c>
      <c r="G727" s="277">
        <v>1672.08</v>
      </c>
    </row>
    <row r="728" spans="1:7">
      <c r="A728">
        <v>4426</v>
      </c>
      <c r="B728" s="277">
        <v>-0.01</v>
      </c>
      <c r="C728">
        <v>300</v>
      </c>
      <c r="D728">
        <v>301101</v>
      </c>
      <c r="E728" s="277">
        <v>0</v>
      </c>
      <c r="F728" s="277">
        <v>0</v>
      </c>
    </row>
    <row r="729" spans="1:7">
      <c r="A729">
        <v>401002634</v>
      </c>
      <c r="C729">
        <v>300</v>
      </c>
      <c r="D729">
        <v>301101</v>
      </c>
      <c r="E729" s="277">
        <v>0</v>
      </c>
      <c r="F729" s="277">
        <v>0</v>
      </c>
      <c r="G729" s="277">
        <v>-0.01</v>
      </c>
    </row>
    <row r="730" spans="1:7">
      <c r="A730">
        <v>60400674</v>
      </c>
      <c r="B730" s="277">
        <v>990.18</v>
      </c>
      <c r="C730">
        <v>300</v>
      </c>
      <c r="D730">
        <v>301101</v>
      </c>
      <c r="E730" s="277">
        <v>990.18</v>
      </c>
      <c r="F730" s="277">
        <v>188.13</v>
      </c>
    </row>
    <row r="731" spans="1:7">
      <c r="A731">
        <v>40100830</v>
      </c>
      <c r="C731">
        <v>300</v>
      </c>
      <c r="D731">
        <v>301101</v>
      </c>
      <c r="E731" s="277">
        <v>0</v>
      </c>
      <c r="F731" s="277">
        <v>0</v>
      </c>
      <c r="G731" s="277">
        <v>990.18</v>
      </c>
    </row>
    <row r="732" spans="1:7">
      <c r="A732">
        <v>4426</v>
      </c>
      <c r="B732" s="277">
        <v>188.13</v>
      </c>
      <c r="C732">
        <v>300</v>
      </c>
      <c r="D732">
        <v>301101</v>
      </c>
      <c r="E732" s="277">
        <v>0</v>
      </c>
      <c r="F732" s="277">
        <v>0</v>
      </c>
    </row>
    <row r="733" spans="1:7">
      <c r="A733">
        <v>40100830</v>
      </c>
      <c r="C733">
        <v>300</v>
      </c>
      <c r="D733">
        <v>301101</v>
      </c>
      <c r="E733" s="277">
        <v>0</v>
      </c>
      <c r="F733" s="277">
        <v>0</v>
      </c>
      <c r="G733" s="277">
        <v>188.13</v>
      </c>
    </row>
    <row r="734" spans="1:7">
      <c r="A734">
        <v>4426</v>
      </c>
      <c r="B734" s="277">
        <v>0</v>
      </c>
      <c r="C734">
        <v>300</v>
      </c>
      <c r="D734">
        <v>301101</v>
      </c>
      <c r="E734" s="277">
        <v>0</v>
      </c>
      <c r="F734" s="277">
        <v>0</v>
      </c>
    </row>
    <row r="735" spans="1:7">
      <c r="A735">
        <v>40100830</v>
      </c>
      <c r="C735">
        <v>300</v>
      </c>
      <c r="D735">
        <v>301101</v>
      </c>
      <c r="E735" s="277">
        <v>0</v>
      </c>
      <c r="F735" s="277">
        <v>0</v>
      </c>
      <c r="G735" s="277">
        <v>0</v>
      </c>
    </row>
    <row r="736" spans="1:7">
      <c r="A736">
        <v>4093002529</v>
      </c>
      <c r="B736" s="277">
        <v>11359.73</v>
      </c>
      <c r="C736">
        <v>300</v>
      </c>
      <c r="D736">
        <v>301101</v>
      </c>
      <c r="E736" s="277">
        <v>11359.73</v>
      </c>
      <c r="F736" s="277">
        <v>2158.35</v>
      </c>
    </row>
    <row r="737" spans="1:7">
      <c r="A737">
        <v>401001039</v>
      </c>
      <c r="C737">
        <v>300</v>
      </c>
      <c r="D737">
        <v>301101</v>
      </c>
      <c r="E737" s="277">
        <v>0</v>
      </c>
      <c r="F737" s="277">
        <v>0</v>
      </c>
      <c r="G737" s="277">
        <v>11359.73</v>
      </c>
    </row>
    <row r="738" spans="1:7">
      <c r="A738">
        <v>4426</v>
      </c>
      <c r="B738" s="277">
        <v>2158.35</v>
      </c>
      <c r="C738">
        <v>300</v>
      </c>
      <c r="D738">
        <v>301101</v>
      </c>
      <c r="E738" s="277">
        <v>0</v>
      </c>
      <c r="F738" s="277">
        <v>0</v>
      </c>
    </row>
    <row r="739" spans="1:7">
      <c r="A739">
        <v>401001039</v>
      </c>
      <c r="C739">
        <v>300</v>
      </c>
      <c r="D739">
        <v>301101</v>
      </c>
      <c r="E739" s="277">
        <v>0</v>
      </c>
      <c r="F739" s="277">
        <v>0</v>
      </c>
      <c r="G739" s="277">
        <v>2158.35</v>
      </c>
    </row>
    <row r="740" spans="1:7">
      <c r="A740">
        <v>4426</v>
      </c>
      <c r="B740" s="277">
        <v>0</v>
      </c>
      <c r="C740">
        <v>300</v>
      </c>
      <c r="D740">
        <v>301101</v>
      </c>
      <c r="E740" s="277">
        <v>0</v>
      </c>
      <c r="F740" s="277">
        <v>0</v>
      </c>
    </row>
    <row r="741" spans="1:7">
      <c r="A741">
        <v>401001039</v>
      </c>
      <c r="C741">
        <v>300</v>
      </c>
      <c r="D741">
        <v>301101</v>
      </c>
      <c r="E741" s="277">
        <v>0</v>
      </c>
      <c r="F741" s="277">
        <v>0</v>
      </c>
      <c r="G741" s="277">
        <v>0</v>
      </c>
    </row>
    <row r="742" spans="1:7">
      <c r="A742">
        <v>62800665</v>
      </c>
      <c r="B742" s="277">
        <v>86.25</v>
      </c>
      <c r="C742">
        <v>300</v>
      </c>
      <c r="D742">
        <v>301101</v>
      </c>
      <c r="E742" s="277">
        <v>86.25</v>
      </c>
      <c r="F742" s="277">
        <v>16.39</v>
      </c>
    </row>
    <row r="743" spans="1:7">
      <c r="A743">
        <v>401003272</v>
      </c>
      <c r="C743">
        <v>300</v>
      </c>
      <c r="D743">
        <v>301101</v>
      </c>
      <c r="E743" s="277">
        <v>0</v>
      </c>
      <c r="F743" s="277">
        <v>0</v>
      </c>
      <c r="G743" s="277">
        <v>86.25</v>
      </c>
    </row>
    <row r="744" spans="1:7">
      <c r="A744">
        <v>4426</v>
      </c>
      <c r="B744" s="277">
        <v>16.39</v>
      </c>
      <c r="C744">
        <v>300</v>
      </c>
      <c r="D744">
        <v>301101</v>
      </c>
      <c r="E744" s="277">
        <v>0</v>
      </c>
      <c r="F744" s="277">
        <v>0</v>
      </c>
    </row>
    <row r="745" spans="1:7">
      <c r="A745">
        <v>401003272</v>
      </c>
      <c r="C745">
        <v>300</v>
      </c>
      <c r="D745">
        <v>301101</v>
      </c>
      <c r="E745" s="277">
        <v>0</v>
      </c>
      <c r="F745" s="277">
        <v>0</v>
      </c>
      <c r="G745" s="277">
        <v>16.39</v>
      </c>
    </row>
    <row r="746" spans="1:7">
      <c r="A746">
        <v>4426</v>
      </c>
      <c r="B746" s="277">
        <v>0</v>
      </c>
      <c r="C746">
        <v>300</v>
      </c>
      <c r="D746">
        <v>301101</v>
      </c>
      <c r="E746" s="277">
        <v>0</v>
      </c>
      <c r="F746" s="277">
        <v>0</v>
      </c>
    </row>
    <row r="747" spans="1:7">
      <c r="A747">
        <v>401003272</v>
      </c>
      <c r="C747">
        <v>300</v>
      </c>
      <c r="D747">
        <v>301101</v>
      </c>
      <c r="E747" s="277">
        <v>0</v>
      </c>
      <c r="F747" s="277">
        <v>0</v>
      </c>
      <c r="G747" s="277">
        <v>0</v>
      </c>
    </row>
    <row r="748" spans="1:7">
      <c r="A748">
        <v>62600662</v>
      </c>
      <c r="B748" s="277">
        <v>39.92</v>
      </c>
      <c r="C748">
        <v>300</v>
      </c>
      <c r="D748">
        <v>301101</v>
      </c>
      <c r="E748" s="277">
        <v>39.92</v>
      </c>
      <c r="F748" s="277">
        <v>7.58</v>
      </c>
    </row>
    <row r="749" spans="1:7">
      <c r="A749">
        <v>40100807</v>
      </c>
      <c r="C749">
        <v>300</v>
      </c>
      <c r="D749">
        <v>301101</v>
      </c>
      <c r="E749" s="277">
        <v>0</v>
      </c>
      <c r="F749" s="277">
        <v>0</v>
      </c>
      <c r="G749" s="277">
        <v>39.92</v>
      </c>
    </row>
    <row r="750" spans="1:7">
      <c r="A750">
        <v>4426</v>
      </c>
      <c r="B750" s="277">
        <v>7.58</v>
      </c>
      <c r="C750">
        <v>300</v>
      </c>
      <c r="D750">
        <v>301101</v>
      </c>
      <c r="E750" s="277">
        <v>0</v>
      </c>
      <c r="F750" s="277">
        <v>0</v>
      </c>
    </row>
    <row r="751" spans="1:7">
      <c r="A751">
        <v>40100807</v>
      </c>
      <c r="C751">
        <v>300</v>
      </c>
      <c r="D751">
        <v>301101</v>
      </c>
      <c r="E751" s="277">
        <v>0</v>
      </c>
      <c r="F751" s="277">
        <v>0</v>
      </c>
      <c r="G751" s="277">
        <v>7.58</v>
      </c>
    </row>
    <row r="752" spans="1:7">
      <c r="A752">
        <v>4426</v>
      </c>
      <c r="B752" s="277">
        <v>0</v>
      </c>
      <c r="C752">
        <v>300</v>
      </c>
      <c r="D752">
        <v>301101</v>
      </c>
      <c r="E752" s="277">
        <v>0</v>
      </c>
      <c r="F752" s="277">
        <v>0</v>
      </c>
    </row>
    <row r="753" spans="1:7">
      <c r="A753">
        <v>40100807</v>
      </c>
      <c r="C753">
        <v>300</v>
      </c>
      <c r="D753">
        <v>301101</v>
      </c>
      <c r="E753" s="277">
        <v>0</v>
      </c>
      <c r="F753" s="277">
        <v>0</v>
      </c>
      <c r="G753" s="277">
        <v>0</v>
      </c>
    </row>
    <row r="754" spans="1:7">
      <c r="A754">
        <v>62400687</v>
      </c>
      <c r="B754" s="277">
        <v>18849</v>
      </c>
      <c r="C754">
        <v>300</v>
      </c>
      <c r="D754">
        <v>301101</v>
      </c>
      <c r="E754" s="277">
        <v>18849</v>
      </c>
      <c r="F754" s="277">
        <v>3581.31</v>
      </c>
    </row>
    <row r="755" spans="1:7">
      <c r="A755">
        <v>40100769</v>
      </c>
      <c r="C755">
        <v>300</v>
      </c>
      <c r="D755">
        <v>301101</v>
      </c>
      <c r="E755" s="277">
        <v>0</v>
      </c>
      <c r="F755" s="277">
        <v>0</v>
      </c>
      <c r="G755" s="277">
        <v>18849</v>
      </c>
    </row>
    <row r="756" spans="1:7">
      <c r="A756">
        <v>62400687</v>
      </c>
      <c r="B756" s="277">
        <v>2091</v>
      </c>
      <c r="C756">
        <v>300</v>
      </c>
      <c r="D756">
        <v>301101</v>
      </c>
      <c r="E756" s="277">
        <v>2091</v>
      </c>
      <c r="F756" s="277">
        <v>397.29</v>
      </c>
    </row>
    <row r="757" spans="1:7">
      <c r="A757">
        <v>40100769</v>
      </c>
      <c r="C757">
        <v>300</v>
      </c>
      <c r="D757">
        <v>301101</v>
      </c>
      <c r="E757" s="277">
        <v>0</v>
      </c>
      <c r="F757" s="277">
        <v>0</v>
      </c>
      <c r="G757" s="277">
        <v>2091</v>
      </c>
    </row>
    <row r="758" spans="1:7">
      <c r="A758">
        <v>4426</v>
      </c>
      <c r="B758" s="277">
        <v>3581.31</v>
      </c>
      <c r="C758">
        <v>300</v>
      </c>
      <c r="D758">
        <v>301101</v>
      </c>
      <c r="E758" s="277">
        <v>0</v>
      </c>
      <c r="F758" s="277">
        <v>0</v>
      </c>
    </row>
    <row r="759" spans="1:7">
      <c r="A759">
        <v>40100769</v>
      </c>
      <c r="C759">
        <v>300</v>
      </c>
      <c r="D759">
        <v>301101</v>
      </c>
      <c r="E759" s="277">
        <v>0</v>
      </c>
      <c r="F759" s="277">
        <v>0</v>
      </c>
      <c r="G759" s="277">
        <v>3581.31</v>
      </c>
    </row>
    <row r="760" spans="1:7">
      <c r="A760">
        <v>4426</v>
      </c>
      <c r="B760" s="277">
        <v>397.29</v>
      </c>
      <c r="C760">
        <v>300</v>
      </c>
      <c r="D760">
        <v>301101</v>
      </c>
      <c r="E760" s="277">
        <v>0</v>
      </c>
      <c r="F760" s="277">
        <v>0</v>
      </c>
    </row>
    <row r="761" spans="1:7">
      <c r="A761">
        <v>40100769</v>
      </c>
      <c r="C761">
        <v>300</v>
      </c>
      <c r="D761">
        <v>301101</v>
      </c>
      <c r="E761" s="277">
        <v>0</v>
      </c>
      <c r="F761" s="277">
        <v>0</v>
      </c>
      <c r="G761" s="277">
        <v>397.29</v>
      </c>
    </row>
    <row r="762" spans="1:7">
      <c r="A762">
        <v>62800665</v>
      </c>
      <c r="B762" s="277">
        <v>4467.7</v>
      </c>
      <c r="C762">
        <v>300</v>
      </c>
      <c r="D762">
        <v>301101</v>
      </c>
      <c r="E762" s="277">
        <v>4467.7</v>
      </c>
      <c r="F762" s="277">
        <v>848.86</v>
      </c>
    </row>
    <row r="763" spans="1:7">
      <c r="A763">
        <v>401002337</v>
      </c>
      <c r="C763">
        <v>300</v>
      </c>
      <c r="D763">
        <v>301101</v>
      </c>
      <c r="E763" s="277">
        <v>0</v>
      </c>
      <c r="F763" s="277">
        <v>0</v>
      </c>
      <c r="G763" s="277">
        <v>4467.7</v>
      </c>
    </row>
    <row r="764" spans="1:7">
      <c r="A764">
        <v>4426</v>
      </c>
      <c r="B764" s="277">
        <v>848.86</v>
      </c>
      <c r="C764">
        <v>300</v>
      </c>
      <c r="D764">
        <v>301101</v>
      </c>
      <c r="E764" s="277">
        <v>0</v>
      </c>
      <c r="F764" s="277">
        <v>0</v>
      </c>
    </row>
    <row r="765" spans="1:7">
      <c r="A765">
        <v>401002337</v>
      </c>
      <c r="C765">
        <v>300</v>
      </c>
      <c r="D765">
        <v>301101</v>
      </c>
      <c r="E765" s="277">
        <v>0</v>
      </c>
      <c r="F765" s="277">
        <v>0</v>
      </c>
      <c r="G765" s="277">
        <v>848.86</v>
      </c>
    </row>
    <row r="766" spans="1:7">
      <c r="A766">
        <v>4426</v>
      </c>
      <c r="B766" s="277">
        <v>0</v>
      </c>
      <c r="C766">
        <v>300</v>
      </c>
      <c r="D766">
        <v>301101</v>
      </c>
      <c r="E766" s="277">
        <v>0</v>
      </c>
      <c r="F766" s="277">
        <v>0</v>
      </c>
    </row>
    <row r="767" spans="1:7">
      <c r="A767">
        <v>401002337</v>
      </c>
      <c r="C767">
        <v>300</v>
      </c>
      <c r="D767">
        <v>301101</v>
      </c>
      <c r="E767" s="277">
        <v>0</v>
      </c>
      <c r="F767" s="277">
        <v>0</v>
      </c>
      <c r="G767" s="277">
        <v>0</v>
      </c>
    </row>
    <row r="768" spans="1:7">
      <c r="A768">
        <v>62800665</v>
      </c>
      <c r="B768" s="277">
        <v>76.78</v>
      </c>
      <c r="C768">
        <v>300</v>
      </c>
      <c r="D768">
        <v>301101</v>
      </c>
      <c r="E768" s="277">
        <v>76.78</v>
      </c>
      <c r="F768" s="277">
        <v>14.59</v>
      </c>
    </row>
    <row r="769" spans="1:7">
      <c r="A769">
        <v>40100748</v>
      </c>
      <c r="C769">
        <v>300</v>
      </c>
      <c r="D769">
        <v>301101</v>
      </c>
      <c r="E769" s="277">
        <v>0</v>
      </c>
      <c r="F769" s="277">
        <v>0</v>
      </c>
      <c r="G769" s="277">
        <v>76.78</v>
      </c>
    </row>
    <row r="770" spans="1:7">
      <c r="A770">
        <v>4426</v>
      </c>
      <c r="B770" s="277">
        <v>14.59</v>
      </c>
      <c r="C770">
        <v>300</v>
      </c>
      <c r="D770">
        <v>301101</v>
      </c>
      <c r="E770" s="277">
        <v>0</v>
      </c>
      <c r="F770" s="277">
        <v>0</v>
      </c>
    </row>
    <row r="771" spans="1:7">
      <c r="A771">
        <v>40100748</v>
      </c>
      <c r="C771">
        <v>300</v>
      </c>
      <c r="D771">
        <v>301101</v>
      </c>
      <c r="E771" s="277">
        <v>0</v>
      </c>
      <c r="F771" s="277">
        <v>0</v>
      </c>
      <c r="G771" s="277">
        <v>14.59</v>
      </c>
    </row>
    <row r="772" spans="1:7">
      <c r="A772">
        <v>4426</v>
      </c>
      <c r="B772" s="277">
        <v>0</v>
      </c>
      <c r="C772">
        <v>300</v>
      </c>
      <c r="D772">
        <v>301101</v>
      </c>
      <c r="E772" s="277">
        <v>0</v>
      </c>
      <c r="F772" s="277">
        <v>0</v>
      </c>
    </row>
    <row r="773" spans="1:7">
      <c r="A773">
        <v>40100748</v>
      </c>
      <c r="C773">
        <v>300</v>
      </c>
      <c r="D773">
        <v>301101</v>
      </c>
      <c r="E773" s="277">
        <v>0</v>
      </c>
      <c r="F773" s="277">
        <v>0</v>
      </c>
      <c r="G773" s="277">
        <v>0</v>
      </c>
    </row>
    <row r="774" spans="1:7">
      <c r="A774">
        <v>6231002569</v>
      </c>
      <c r="B774" s="277">
        <v>370.65</v>
      </c>
      <c r="C774">
        <v>300</v>
      </c>
      <c r="D774">
        <v>301302</v>
      </c>
      <c r="E774" s="277">
        <v>370.65</v>
      </c>
      <c r="F774" s="277">
        <v>33.36</v>
      </c>
    </row>
    <row r="775" spans="1:7">
      <c r="A775">
        <v>401003501</v>
      </c>
      <c r="C775">
        <v>300</v>
      </c>
      <c r="D775">
        <v>301302</v>
      </c>
      <c r="E775" s="277">
        <v>0</v>
      </c>
      <c r="F775" s="277">
        <v>0</v>
      </c>
      <c r="G775" s="277">
        <v>370.65</v>
      </c>
    </row>
    <row r="776" spans="1:7">
      <c r="A776">
        <v>6231002569</v>
      </c>
      <c r="B776" s="277">
        <v>1568.06</v>
      </c>
      <c r="C776">
        <v>300</v>
      </c>
      <c r="D776">
        <v>301301</v>
      </c>
      <c r="E776" s="277">
        <v>1568.0601999999999</v>
      </c>
      <c r="F776" s="277">
        <v>297.93</v>
      </c>
    </row>
    <row r="777" spans="1:7">
      <c r="A777">
        <v>401003501</v>
      </c>
      <c r="C777">
        <v>300</v>
      </c>
      <c r="D777">
        <v>301301</v>
      </c>
      <c r="E777" s="277">
        <v>0</v>
      </c>
      <c r="F777" s="277">
        <v>0</v>
      </c>
      <c r="G777" s="277">
        <v>1568.06</v>
      </c>
    </row>
    <row r="778" spans="1:7">
      <c r="A778">
        <v>6231002569</v>
      </c>
      <c r="B778" s="277">
        <v>130</v>
      </c>
      <c r="C778">
        <v>300</v>
      </c>
      <c r="D778">
        <v>308302</v>
      </c>
      <c r="E778" s="277">
        <v>130</v>
      </c>
      <c r="F778" s="277">
        <v>0</v>
      </c>
    </row>
    <row r="779" spans="1:7">
      <c r="A779">
        <v>401003501</v>
      </c>
      <c r="C779">
        <v>300</v>
      </c>
      <c r="D779">
        <v>308302</v>
      </c>
      <c r="E779" s="277">
        <v>0</v>
      </c>
      <c r="F779" s="277">
        <v>0</v>
      </c>
      <c r="G779" s="277">
        <v>130</v>
      </c>
    </row>
    <row r="780" spans="1:7">
      <c r="A780">
        <v>4426</v>
      </c>
      <c r="B780" s="277">
        <v>33.36</v>
      </c>
      <c r="C780">
        <v>300</v>
      </c>
      <c r="D780">
        <v>301302</v>
      </c>
      <c r="E780" s="277">
        <v>0</v>
      </c>
      <c r="F780" s="277">
        <v>0</v>
      </c>
    </row>
    <row r="781" spans="1:7">
      <c r="A781">
        <v>401003501</v>
      </c>
      <c r="C781">
        <v>300</v>
      </c>
      <c r="D781">
        <v>301302</v>
      </c>
      <c r="E781" s="277">
        <v>0</v>
      </c>
      <c r="F781" s="277">
        <v>0</v>
      </c>
      <c r="G781" s="277">
        <v>33.36</v>
      </c>
    </row>
    <row r="782" spans="1:7">
      <c r="A782">
        <v>4426</v>
      </c>
      <c r="B782" s="277">
        <v>297.93</v>
      </c>
      <c r="C782">
        <v>300</v>
      </c>
      <c r="D782">
        <v>301301</v>
      </c>
      <c r="E782" s="277">
        <v>0</v>
      </c>
      <c r="F782" s="277">
        <v>0</v>
      </c>
    </row>
    <row r="783" spans="1:7">
      <c r="A783">
        <v>401003501</v>
      </c>
      <c r="C783">
        <v>300</v>
      </c>
      <c r="D783">
        <v>301301</v>
      </c>
      <c r="E783" s="277">
        <v>0</v>
      </c>
      <c r="F783" s="277">
        <v>0</v>
      </c>
      <c r="G783" s="277">
        <v>297.93</v>
      </c>
    </row>
    <row r="784" spans="1:7">
      <c r="A784">
        <v>61100676</v>
      </c>
      <c r="B784" s="277">
        <v>4045</v>
      </c>
      <c r="C784">
        <v>300</v>
      </c>
      <c r="D784">
        <v>301101</v>
      </c>
      <c r="E784" s="277">
        <v>4045</v>
      </c>
      <c r="F784" s="277">
        <v>768.55</v>
      </c>
    </row>
    <row r="785" spans="1:7">
      <c r="A785">
        <v>40100848</v>
      </c>
      <c r="C785">
        <v>300</v>
      </c>
      <c r="D785">
        <v>301101</v>
      </c>
      <c r="E785" s="277">
        <v>0</v>
      </c>
      <c r="F785" s="277">
        <v>0</v>
      </c>
      <c r="G785" s="277">
        <v>4045</v>
      </c>
    </row>
    <row r="786" spans="1:7">
      <c r="A786">
        <v>4426</v>
      </c>
      <c r="B786" s="277">
        <v>768.55</v>
      </c>
      <c r="C786">
        <v>300</v>
      </c>
      <c r="D786">
        <v>301101</v>
      </c>
      <c r="E786" s="277">
        <v>0</v>
      </c>
      <c r="F786" s="277">
        <v>0</v>
      </c>
    </row>
    <row r="787" spans="1:7">
      <c r="A787">
        <v>40100848</v>
      </c>
      <c r="C787">
        <v>300</v>
      </c>
      <c r="D787">
        <v>301101</v>
      </c>
      <c r="E787" s="277">
        <v>0</v>
      </c>
      <c r="F787" s="277">
        <v>0</v>
      </c>
      <c r="G787" s="277">
        <v>768.55</v>
      </c>
    </row>
    <row r="788" spans="1:7">
      <c r="A788">
        <v>60400674</v>
      </c>
      <c r="B788" s="277">
        <v>246.22</v>
      </c>
      <c r="C788">
        <v>300</v>
      </c>
      <c r="D788">
        <v>301101</v>
      </c>
      <c r="E788" s="277">
        <v>246.22</v>
      </c>
      <c r="F788" s="277">
        <v>46.78</v>
      </c>
    </row>
    <row r="789" spans="1:7">
      <c r="A789">
        <v>40100830</v>
      </c>
      <c r="C789">
        <v>300</v>
      </c>
      <c r="D789">
        <v>301101</v>
      </c>
      <c r="E789" s="277">
        <v>0</v>
      </c>
      <c r="F789" s="277">
        <v>0</v>
      </c>
      <c r="G789" s="277">
        <v>246.22</v>
      </c>
    </row>
    <row r="790" spans="1:7">
      <c r="A790">
        <v>4426</v>
      </c>
      <c r="B790" s="277">
        <v>46.78</v>
      </c>
      <c r="C790">
        <v>300</v>
      </c>
      <c r="D790">
        <v>301101</v>
      </c>
      <c r="E790" s="277">
        <v>0</v>
      </c>
      <c r="F790" s="277">
        <v>0</v>
      </c>
    </row>
    <row r="791" spans="1:7">
      <c r="A791">
        <v>40100830</v>
      </c>
      <c r="C791">
        <v>300</v>
      </c>
      <c r="D791">
        <v>301101</v>
      </c>
      <c r="E791" s="277">
        <v>0</v>
      </c>
      <c r="F791" s="277">
        <v>0</v>
      </c>
      <c r="G791" s="277">
        <v>46.78</v>
      </c>
    </row>
    <row r="792" spans="1:7">
      <c r="A792">
        <v>4426</v>
      </c>
      <c r="B792" s="277">
        <v>0</v>
      </c>
      <c r="C792">
        <v>300</v>
      </c>
      <c r="D792">
        <v>301101</v>
      </c>
      <c r="E792" s="277">
        <v>0</v>
      </c>
      <c r="F792" s="277">
        <v>0</v>
      </c>
    </row>
    <row r="793" spans="1:7">
      <c r="A793">
        <v>40100830</v>
      </c>
      <c r="C793">
        <v>300</v>
      </c>
      <c r="D793">
        <v>301101</v>
      </c>
      <c r="E793" s="277">
        <v>0</v>
      </c>
      <c r="F793" s="277">
        <v>0</v>
      </c>
      <c r="G793" s="277">
        <v>0</v>
      </c>
    </row>
    <row r="794" spans="1:7">
      <c r="A794">
        <v>61100679</v>
      </c>
      <c r="B794" s="277">
        <v>6169.74</v>
      </c>
      <c r="C794">
        <v>300</v>
      </c>
      <c r="D794">
        <v>301101</v>
      </c>
      <c r="E794" s="277">
        <v>6169.74</v>
      </c>
      <c r="F794" s="277">
        <v>1172.25</v>
      </c>
    </row>
    <row r="795" spans="1:7">
      <c r="A795">
        <v>401003376</v>
      </c>
      <c r="C795">
        <v>300</v>
      </c>
      <c r="D795">
        <v>301101</v>
      </c>
      <c r="E795" s="277">
        <v>0</v>
      </c>
      <c r="F795" s="277">
        <v>0</v>
      </c>
      <c r="G795" s="277">
        <v>6169.74</v>
      </c>
    </row>
    <row r="796" spans="1:7">
      <c r="A796">
        <v>4426</v>
      </c>
      <c r="B796" s="277">
        <v>1172.25</v>
      </c>
      <c r="C796">
        <v>300</v>
      </c>
      <c r="D796">
        <v>301101</v>
      </c>
      <c r="E796" s="277">
        <v>0</v>
      </c>
      <c r="F796" s="277">
        <v>0</v>
      </c>
    </row>
    <row r="797" spans="1:7">
      <c r="A797">
        <v>401003376</v>
      </c>
      <c r="C797">
        <v>300</v>
      </c>
      <c r="D797">
        <v>301101</v>
      </c>
      <c r="E797" s="277">
        <v>0</v>
      </c>
      <c r="F797" s="277">
        <v>0</v>
      </c>
      <c r="G797" s="277">
        <v>1172.25</v>
      </c>
    </row>
    <row r="798" spans="1:7">
      <c r="A798">
        <v>4426</v>
      </c>
      <c r="B798" s="277">
        <v>0.01</v>
      </c>
      <c r="C798">
        <v>300</v>
      </c>
      <c r="D798">
        <v>301101</v>
      </c>
      <c r="E798" s="277">
        <v>0</v>
      </c>
      <c r="F798" s="277">
        <v>0</v>
      </c>
    </row>
    <row r="799" spans="1:7">
      <c r="A799">
        <v>401003376</v>
      </c>
      <c r="C799">
        <v>300</v>
      </c>
      <c r="D799">
        <v>301101</v>
      </c>
      <c r="E799" s="277">
        <v>0</v>
      </c>
      <c r="F799" s="277">
        <v>0</v>
      </c>
      <c r="G799" s="277">
        <v>0.01</v>
      </c>
    </row>
    <row r="800" spans="1:7">
      <c r="A800">
        <v>62800665</v>
      </c>
      <c r="B800" s="277">
        <v>120</v>
      </c>
      <c r="C800">
        <v>300</v>
      </c>
      <c r="D800">
        <v>301101</v>
      </c>
      <c r="E800" s="277">
        <v>120</v>
      </c>
      <c r="F800" s="277">
        <v>22.8</v>
      </c>
    </row>
    <row r="801" spans="1:7">
      <c r="A801">
        <v>401003157</v>
      </c>
      <c r="C801">
        <v>300</v>
      </c>
      <c r="D801">
        <v>301101</v>
      </c>
      <c r="E801" s="277">
        <v>0</v>
      </c>
      <c r="F801" s="277">
        <v>0</v>
      </c>
      <c r="G801" s="277">
        <v>120</v>
      </c>
    </row>
    <row r="802" spans="1:7">
      <c r="A802">
        <v>4426</v>
      </c>
      <c r="B802" s="277">
        <v>22.8</v>
      </c>
      <c r="C802">
        <v>300</v>
      </c>
      <c r="D802">
        <v>301101</v>
      </c>
      <c r="E802" s="277">
        <v>0</v>
      </c>
      <c r="F802" s="277">
        <v>0</v>
      </c>
    </row>
    <row r="803" spans="1:7">
      <c r="A803">
        <v>401003157</v>
      </c>
      <c r="C803">
        <v>300</v>
      </c>
      <c r="D803">
        <v>301101</v>
      </c>
      <c r="E803" s="277">
        <v>0</v>
      </c>
      <c r="F803" s="277">
        <v>0</v>
      </c>
      <c r="G803" s="277">
        <v>22.8</v>
      </c>
    </row>
    <row r="804" spans="1:7">
      <c r="A804">
        <v>62800665</v>
      </c>
      <c r="B804" s="277">
        <v>20</v>
      </c>
      <c r="C804">
        <v>300</v>
      </c>
      <c r="D804">
        <v>301101</v>
      </c>
      <c r="E804" s="277">
        <v>20</v>
      </c>
      <c r="F804" s="277">
        <v>3.8</v>
      </c>
    </row>
    <row r="805" spans="1:7">
      <c r="A805">
        <v>401003157</v>
      </c>
      <c r="C805">
        <v>300</v>
      </c>
      <c r="D805">
        <v>301101</v>
      </c>
      <c r="E805" s="277">
        <v>0</v>
      </c>
      <c r="F805" s="277">
        <v>0</v>
      </c>
      <c r="G805" s="277">
        <v>20</v>
      </c>
    </row>
    <row r="806" spans="1:7">
      <c r="A806">
        <v>4426</v>
      </c>
      <c r="B806" s="277">
        <v>3.8</v>
      </c>
      <c r="C806">
        <v>300</v>
      </c>
      <c r="D806">
        <v>301101</v>
      </c>
      <c r="E806" s="277">
        <v>0</v>
      </c>
      <c r="F806" s="277">
        <v>0</v>
      </c>
    </row>
    <row r="807" spans="1:7">
      <c r="A807">
        <v>401003157</v>
      </c>
      <c r="C807">
        <v>300</v>
      </c>
      <c r="D807">
        <v>301101</v>
      </c>
      <c r="E807" s="277">
        <v>0</v>
      </c>
      <c r="F807" s="277">
        <v>0</v>
      </c>
      <c r="G807" s="277">
        <v>3.8</v>
      </c>
    </row>
    <row r="808" spans="1:7">
      <c r="A808">
        <v>62800665</v>
      </c>
      <c r="B808" s="277">
        <v>300</v>
      </c>
      <c r="C808">
        <v>300</v>
      </c>
      <c r="D808">
        <v>301301</v>
      </c>
      <c r="E808" s="277">
        <v>300</v>
      </c>
      <c r="F808" s="277">
        <v>57</v>
      </c>
    </row>
    <row r="809" spans="1:7">
      <c r="A809">
        <v>40100970</v>
      </c>
      <c r="C809">
        <v>300</v>
      </c>
      <c r="D809">
        <v>301301</v>
      </c>
      <c r="E809" s="277">
        <v>0</v>
      </c>
      <c r="F809" s="277">
        <v>0</v>
      </c>
      <c r="G809" s="277">
        <v>300</v>
      </c>
    </row>
    <row r="810" spans="1:7">
      <c r="A810">
        <v>442800536</v>
      </c>
      <c r="B810" s="277">
        <v>57</v>
      </c>
      <c r="C810">
        <v>300</v>
      </c>
      <c r="D810">
        <v>301301</v>
      </c>
      <c r="E810" s="277">
        <v>0</v>
      </c>
      <c r="F810" s="277">
        <v>0</v>
      </c>
    </row>
    <row r="811" spans="1:7">
      <c r="A811">
        <v>40100970</v>
      </c>
      <c r="C811">
        <v>300</v>
      </c>
      <c r="D811">
        <v>301301</v>
      </c>
      <c r="E811" s="277">
        <v>0</v>
      </c>
      <c r="F811" s="277">
        <v>0</v>
      </c>
      <c r="G811" s="277">
        <v>57</v>
      </c>
    </row>
    <row r="812" spans="1:7">
      <c r="A812">
        <v>62800665</v>
      </c>
      <c r="B812" s="277">
        <v>2000</v>
      </c>
      <c r="C812">
        <v>300</v>
      </c>
      <c r="D812">
        <v>301301</v>
      </c>
      <c r="E812" s="277">
        <v>2000</v>
      </c>
      <c r="F812" s="277">
        <v>380</v>
      </c>
    </row>
    <row r="813" spans="1:7">
      <c r="A813">
        <v>40100970</v>
      </c>
      <c r="C813">
        <v>300</v>
      </c>
      <c r="D813">
        <v>301301</v>
      </c>
      <c r="E813" s="277">
        <v>0</v>
      </c>
      <c r="F813" s="277">
        <v>0</v>
      </c>
      <c r="G813" s="277">
        <v>2000</v>
      </c>
    </row>
    <row r="814" spans="1:7">
      <c r="A814">
        <v>442800536</v>
      </c>
      <c r="B814" s="277">
        <v>380</v>
      </c>
      <c r="C814">
        <v>300</v>
      </c>
      <c r="D814">
        <v>301301</v>
      </c>
      <c r="E814" s="277">
        <v>0</v>
      </c>
      <c r="F814" s="277">
        <v>0</v>
      </c>
    </row>
    <row r="815" spans="1:7">
      <c r="A815">
        <v>40100970</v>
      </c>
      <c r="C815">
        <v>300</v>
      </c>
      <c r="D815">
        <v>301301</v>
      </c>
      <c r="E815" s="277">
        <v>0</v>
      </c>
      <c r="F815" s="277">
        <v>0</v>
      </c>
      <c r="G815" s="277">
        <v>380</v>
      </c>
    </row>
    <row r="816" spans="1:7">
      <c r="A816">
        <v>3024002245</v>
      </c>
      <c r="B816" s="277">
        <v>409.89</v>
      </c>
      <c r="C816">
        <v>300</v>
      </c>
      <c r="D816">
        <v>301101</v>
      </c>
      <c r="E816" s="277">
        <v>409.89</v>
      </c>
      <c r="F816" s="277">
        <v>77.88</v>
      </c>
    </row>
    <row r="817" spans="1:7">
      <c r="A817">
        <v>401002733</v>
      </c>
      <c r="C817">
        <v>300</v>
      </c>
      <c r="D817">
        <v>301101</v>
      </c>
      <c r="E817" s="277">
        <v>0</v>
      </c>
      <c r="F817" s="277">
        <v>0</v>
      </c>
      <c r="G817" s="277">
        <v>409.89</v>
      </c>
    </row>
    <row r="818" spans="1:7">
      <c r="A818">
        <v>3028002241</v>
      </c>
      <c r="B818" s="277">
        <v>313.47000000000003</v>
      </c>
      <c r="C818">
        <v>300</v>
      </c>
      <c r="D818">
        <v>301101</v>
      </c>
      <c r="E818" s="277">
        <v>313.47000000000003</v>
      </c>
      <c r="F818" s="277">
        <v>59.56</v>
      </c>
    </row>
    <row r="819" spans="1:7">
      <c r="A819">
        <v>401002733</v>
      </c>
      <c r="C819">
        <v>300</v>
      </c>
      <c r="D819">
        <v>301101</v>
      </c>
      <c r="E819" s="277">
        <v>0</v>
      </c>
      <c r="F819" s="277">
        <v>0</v>
      </c>
      <c r="G819" s="277">
        <v>313.47000000000003</v>
      </c>
    </row>
    <row r="820" spans="1:7">
      <c r="A820">
        <v>3028002241</v>
      </c>
      <c r="B820" s="277">
        <v>39.840000000000003</v>
      </c>
      <c r="C820">
        <v>300</v>
      </c>
      <c r="D820">
        <v>301101</v>
      </c>
      <c r="E820" s="277">
        <v>39.840000000000003</v>
      </c>
      <c r="F820" s="277">
        <v>7.57</v>
      </c>
    </row>
    <row r="821" spans="1:7">
      <c r="A821">
        <v>401002733</v>
      </c>
      <c r="C821">
        <v>300</v>
      </c>
      <c r="D821">
        <v>301101</v>
      </c>
      <c r="E821" s="277">
        <v>0</v>
      </c>
      <c r="F821" s="277">
        <v>0</v>
      </c>
      <c r="G821" s="277">
        <v>39.840000000000003</v>
      </c>
    </row>
    <row r="822" spans="1:7">
      <c r="A822">
        <v>4426</v>
      </c>
      <c r="B822" s="277">
        <v>77.88</v>
      </c>
      <c r="C822">
        <v>300</v>
      </c>
      <c r="D822">
        <v>301101</v>
      </c>
      <c r="E822" s="277">
        <v>0</v>
      </c>
      <c r="F822" s="277">
        <v>0</v>
      </c>
    </row>
    <row r="823" spans="1:7">
      <c r="A823">
        <v>401002733</v>
      </c>
      <c r="C823">
        <v>300</v>
      </c>
      <c r="D823">
        <v>301101</v>
      </c>
      <c r="E823" s="277">
        <v>0</v>
      </c>
      <c r="F823" s="277">
        <v>0</v>
      </c>
      <c r="G823" s="277">
        <v>77.88</v>
      </c>
    </row>
    <row r="824" spans="1:7">
      <c r="A824">
        <v>4426</v>
      </c>
      <c r="B824" s="277">
        <v>59.56</v>
      </c>
      <c r="C824">
        <v>300</v>
      </c>
      <c r="D824">
        <v>301101</v>
      </c>
      <c r="E824" s="277">
        <v>0</v>
      </c>
      <c r="F824" s="277">
        <v>0</v>
      </c>
    </row>
    <row r="825" spans="1:7">
      <c r="A825">
        <v>401002733</v>
      </c>
      <c r="C825">
        <v>300</v>
      </c>
      <c r="D825">
        <v>301101</v>
      </c>
      <c r="E825" s="277">
        <v>0</v>
      </c>
      <c r="F825" s="277">
        <v>0</v>
      </c>
      <c r="G825" s="277">
        <v>59.56</v>
      </c>
    </row>
    <row r="826" spans="1:7">
      <c r="A826">
        <v>4426</v>
      </c>
      <c r="B826" s="277">
        <v>7.57</v>
      </c>
      <c r="C826">
        <v>300</v>
      </c>
      <c r="D826">
        <v>301101</v>
      </c>
      <c r="E826" s="277">
        <v>0</v>
      </c>
      <c r="F826" s="277">
        <v>0</v>
      </c>
    </row>
    <row r="827" spans="1:7">
      <c r="A827">
        <v>401002733</v>
      </c>
      <c r="C827">
        <v>300</v>
      </c>
      <c r="D827">
        <v>301101</v>
      </c>
      <c r="E827" s="277">
        <v>0</v>
      </c>
      <c r="F827" s="277">
        <v>0</v>
      </c>
      <c r="G827" s="277">
        <v>7.57</v>
      </c>
    </row>
    <row r="828" spans="1:7">
      <c r="A828">
        <v>4426</v>
      </c>
      <c r="B828" s="277">
        <v>0</v>
      </c>
      <c r="C828">
        <v>300</v>
      </c>
      <c r="D828">
        <v>301101</v>
      </c>
      <c r="E828" s="277">
        <v>0</v>
      </c>
      <c r="F828" s="277">
        <v>0</v>
      </c>
    </row>
    <row r="829" spans="1:7">
      <c r="A829">
        <v>401002733</v>
      </c>
      <c r="C829">
        <v>300</v>
      </c>
      <c r="D829">
        <v>301101</v>
      </c>
      <c r="E829" s="277">
        <v>0</v>
      </c>
      <c r="F829" s="277">
        <v>0</v>
      </c>
      <c r="G829" s="277">
        <v>0</v>
      </c>
    </row>
    <row r="830" spans="1:7">
      <c r="A830">
        <v>3024002245</v>
      </c>
      <c r="B830" s="277">
        <v>660.72</v>
      </c>
      <c r="C830">
        <v>300</v>
      </c>
      <c r="D830">
        <v>301101</v>
      </c>
      <c r="E830" s="277">
        <v>660.72</v>
      </c>
      <c r="F830" s="277">
        <v>125.54</v>
      </c>
    </row>
    <row r="831" spans="1:7">
      <c r="A831">
        <v>401002733</v>
      </c>
      <c r="C831">
        <v>300</v>
      </c>
      <c r="D831">
        <v>301101</v>
      </c>
      <c r="E831" s="277">
        <v>0</v>
      </c>
      <c r="F831" s="277">
        <v>0</v>
      </c>
      <c r="G831" s="277">
        <v>660.72</v>
      </c>
    </row>
    <row r="832" spans="1:7">
      <c r="A832">
        <v>4426</v>
      </c>
      <c r="B832" s="277">
        <v>125.54</v>
      </c>
      <c r="C832">
        <v>300</v>
      </c>
      <c r="D832">
        <v>301101</v>
      </c>
      <c r="E832" s="277">
        <v>0</v>
      </c>
      <c r="F832" s="277">
        <v>0</v>
      </c>
    </row>
    <row r="833" spans="1:7">
      <c r="A833">
        <v>401002733</v>
      </c>
      <c r="C833">
        <v>300</v>
      </c>
      <c r="D833">
        <v>301101</v>
      </c>
      <c r="E833" s="277">
        <v>0</v>
      </c>
      <c r="F833" s="277">
        <v>0</v>
      </c>
      <c r="G833" s="277">
        <v>125.54</v>
      </c>
    </row>
    <row r="834" spans="1:7">
      <c r="A834">
        <v>4426</v>
      </c>
      <c r="B834" s="277">
        <v>0</v>
      </c>
      <c r="C834">
        <v>300</v>
      </c>
      <c r="D834">
        <v>301101</v>
      </c>
      <c r="E834" s="277">
        <v>0</v>
      </c>
      <c r="F834" s="277">
        <v>0</v>
      </c>
    </row>
    <row r="835" spans="1:7">
      <c r="A835">
        <v>401002733</v>
      </c>
      <c r="C835">
        <v>300</v>
      </c>
      <c r="D835">
        <v>301101</v>
      </c>
      <c r="E835" s="277">
        <v>0</v>
      </c>
      <c r="F835" s="277">
        <v>0</v>
      </c>
      <c r="G835" s="277">
        <v>0</v>
      </c>
    </row>
    <row r="836" spans="1:7">
      <c r="A836">
        <v>604002381</v>
      </c>
      <c r="B836" s="277">
        <v>951.79</v>
      </c>
      <c r="C836">
        <v>300</v>
      </c>
      <c r="D836">
        <v>301301</v>
      </c>
      <c r="E836" s="277">
        <v>951.79179999999997</v>
      </c>
      <c r="F836" s="277">
        <v>180.84</v>
      </c>
    </row>
    <row r="837" spans="1:7">
      <c r="A837">
        <v>401003140</v>
      </c>
      <c r="C837">
        <v>300</v>
      </c>
      <c r="D837">
        <v>301301</v>
      </c>
      <c r="E837" s="277">
        <v>0</v>
      </c>
      <c r="F837" s="277">
        <v>0</v>
      </c>
      <c r="G837" s="277">
        <v>951.79</v>
      </c>
    </row>
    <row r="838" spans="1:7">
      <c r="A838">
        <v>604002380</v>
      </c>
      <c r="B838" s="277">
        <v>1849.62</v>
      </c>
      <c r="C838">
        <v>300</v>
      </c>
      <c r="D838">
        <v>301301</v>
      </c>
      <c r="E838" s="277">
        <v>1849.62</v>
      </c>
      <c r="F838" s="277">
        <v>351.43</v>
      </c>
    </row>
    <row r="839" spans="1:7">
      <c r="A839">
        <v>401003140</v>
      </c>
      <c r="C839">
        <v>300</v>
      </c>
      <c r="D839">
        <v>301301</v>
      </c>
      <c r="E839" s="277">
        <v>0</v>
      </c>
      <c r="F839" s="277">
        <v>0</v>
      </c>
      <c r="G839" s="277">
        <v>1849.62</v>
      </c>
    </row>
    <row r="840" spans="1:7">
      <c r="A840">
        <v>442800536</v>
      </c>
      <c r="B840" s="277">
        <v>180.84</v>
      </c>
      <c r="C840">
        <v>300</v>
      </c>
      <c r="D840">
        <v>301301</v>
      </c>
      <c r="E840" s="277">
        <v>0</v>
      </c>
      <c r="F840" s="277">
        <v>0</v>
      </c>
    </row>
    <row r="841" spans="1:7">
      <c r="A841">
        <v>401003140</v>
      </c>
      <c r="C841">
        <v>300</v>
      </c>
      <c r="D841">
        <v>301301</v>
      </c>
      <c r="E841" s="277">
        <v>0</v>
      </c>
      <c r="F841" s="277">
        <v>0</v>
      </c>
      <c r="G841" s="277">
        <v>180.84</v>
      </c>
    </row>
    <row r="842" spans="1:7">
      <c r="A842">
        <v>442800536</v>
      </c>
      <c r="B842" s="277">
        <v>351.43</v>
      </c>
      <c r="C842">
        <v>300</v>
      </c>
      <c r="D842">
        <v>301301</v>
      </c>
      <c r="E842" s="277">
        <v>0</v>
      </c>
      <c r="F842" s="277">
        <v>0</v>
      </c>
    </row>
    <row r="843" spans="1:7">
      <c r="A843">
        <v>401003140</v>
      </c>
      <c r="C843">
        <v>300</v>
      </c>
      <c r="D843">
        <v>301301</v>
      </c>
      <c r="E843" s="277">
        <v>0</v>
      </c>
      <c r="F843" s="277">
        <v>0</v>
      </c>
      <c r="G843" s="277">
        <v>351.43</v>
      </c>
    </row>
    <row r="844" spans="1:7">
      <c r="A844">
        <v>62800665</v>
      </c>
      <c r="B844" s="277">
        <v>40.61</v>
      </c>
      <c r="C844">
        <v>300</v>
      </c>
      <c r="D844">
        <v>301101</v>
      </c>
      <c r="E844" s="277">
        <v>40.61</v>
      </c>
      <c r="F844" s="277">
        <v>7.72</v>
      </c>
    </row>
    <row r="845" spans="1:7">
      <c r="A845">
        <v>401001031</v>
      </c>
      <c r="C845">
        <v>300</v>
      </c>
      <c r="D845">
        <v>301101</v>
      </c>
      <c r="E845" s="277">
        <v>0</v>
      </c>
      <c r="F845" s="277">
        <v>0</v>
      </c>
      <c r="G845" s="277">
        <v>40.61</v>
      </c>
    </row>
    <row r="846" spans="1:7">
      <c r="A846">
        <v>4426</v>
      </c>
      <c r="B846" s="277">
        <v>7.72</v>
      </c>
      <c r="C846">
        <v>300</v>
      </c>
      <c r="D846">
        <v>301101</v>
      </c>
      <c r="E846" s="277">
        <v>0</v>
      </c>
      <c r="F846" s="277">
        <v>0</v>
      </c>
    </row>
    <row r="847" spans="1:7">
      <c r="A847">
        <v>401001031</v>
      </c>
      <c r="C847">
        <v>300</v>
      </c>
      <c r="D847">
        <v>301101</v>
      </c>
      <c r="E847" s="277">
        <v>0</v>
      </c>
      <c r="F847" s="277">
        <v>0</v>
      </c>
      <c r="G847" s="277">
        <v>7.72</v>
      </c>
    </row>
    <row r="848" spans="1:7">
      <c r="A848">
        <v>4426</v>
      </c>
      <c r="B848" s="277">
        <v>0</v>
      </c>
      <c r="C848">
        <v>300</v>
      </c>
      <c r="D848">
        <v>301101</v>
      </c>
      <c r="E848" s="277">
        <v>0</v>
      </c>
      <c r="F848" s="277">
        <v>0</v>
      </c>
    </row>
    <row r="849" spans="1:7">
      <c r="A849">
        <v>401001031</v>
      </c>
      <c r="C849">
        <v>300</v>
      </c>
      <c r="D849">
        <v>301101</v>
      </c>
      <c r="E849" s="277">
        <v>0</v>
      </c>
      <c r="F849" s="277">
        <v>0</v>
      </c>
      <c r="G849" s="277">
        <v>0</v>
      </c>
    </row>
    <row r="850" spans="1:7">
      <c r="A850">
        <v>62800665</v>
      </c>
      <c r="B850" s="277">
        <v>49.27</v>
      </c>
      <c r="C850">
        <v>300</v>
      </c>
      <c r="D850">
        <v>301101</v>
      </c>
      <c r="E850" s="277">
        <v>49.27</v>
      </c>
      <c r="F850" s="277">
        <v>9.36</v>
      </c>
    </row>
    <row r="851" spans="1:7">
      <c r="A851">
        <v>401001031</v>
      </c>
      <c r="C851">
        <v>300</v>
      </c>
      <c r="D851">
        <v>301101</v>
      </c>
      <c r="E851" s="277">
        <v>0</v>
      </c>
      <c r="F851" s="277">
        <v>0</v>
      </c>
      <c r="G851" s="277">
        <v>49.27</v>
      </c>
    </row>
    <row r="852" spans="1:7">
      <c r="A852">
        <v>4426</v>
      </c>
      <c r="B852" s="277">
        <v>9.36</v>
      </c>
      <c r="C852">
        <v>300</v>
      </c>
      <c r="D852">
        <v>301101</v>
      </c>
      <c r="E852" s="277">
        <v>0</v>
      </c>
      <c r="F852" s="277">
        <v>0</v>
      </c>
    </row>
    <row r="853" spans="1:7">
      <c r="A853">
        <v>401001031</v>
      </c>
      <c r="C853">
        <v>300</v>
      </c>
      <c r="D853">
        <v>301101</v>
      </c>
      <c r="E853" s="277">
        <v>0</v>
      </c>
      <c r="F853" s="277">
        <v>0</v>
      </c>
      <c r="G853" s="277">
        <v>9.36</v>
      </c>
    </row>
    <row r="854" spans="1:7">
      <c r="A854">
        <v>4426</v>
      </c>
      <c r="B854" s="277">
        <v>0</v>
      </c>
      <c r="C854">
        <v>300</v>
      </c>
      <c r="D854">
        <v>301101</v>
      </c>
      <c r="E854" s="277">
        <v>0</v>
      </c>
      <c r="F854" s="277">
        <v>0</v>
      </c>
    </row>
    <row r="855" spans="1:7">
      <c r="A855">
        <v>401001031</v>
      </c>
      <c r="C855">
        <v>300</v>
      </c>
      <c r="D855">
        <v>301101</v>
      </c>
      <c r="E855" s="277">
        <v>0</v>
      </c>
      <c r="F855" s="277">
        <v>0</v>
      </c>
      <c r="G855" s="277">
        <v>0</v>
      </c>
    </row>
    <row r="856" spans="1:7">
      <c r="A856">
        <v>62800665</v>
      </c>
      <c r="B856" s="277">
        <v>17.32</v>
      </c>
      <c r="C856">
        <v>300</v>
      </c>
      <c r="D856">
        <v>301101</v>
      </c>
      <c r="E856" s="277">
        <v>17.32</v>
      </c>
      <c r="F856" s="277">
        <v>3.29</v>
      </c>
    </row>
    <row r="857" spans="1:7">
      <c r="A857">
        <v>401001031</v>
      </c>
      <c r="C857">
        <v>300</v>
      </c>
      <c r="D857">
        <v>301101</v>
      </c>
      <c r="E857" s="277">
        <v>0</v>
      </c>
      <c r="F857" s="277">
        <v>0</v>
      </c>
      <c r="G857" s="277">
        <v>17.32</v>
      </c>
    </row>
    <row r="858" spans="1:7">
      <c r="A858">
        <v>62800665</v>
      </c>
      <c r="B858" s="277">
        <v>59.92</v>
      </c>
      <c r="C858">
        <v>300</v>
      </c>
      <c r="D858">
        <v>301101</v>
      </c>
      <c r="E858" s="277">
        <v>59.92</v>
      </c>
      <c r="F858" s="277">
        <v>11.38</v>
      </c>
    </row>
    <row r="859" spans="1:7">
      <c r="A859">
        <v>401001031</v>
      </c>
      <c r="C859">
        <v>300</v>
      </c>
      <c r="D859">
        <v>301101</v>
      </c>
      <c r="E859" s="277">
        <v>0</v>
      </c>
      <c r="F859" s="277">
        <v>0</v>
      </c>
      <c r="G859" s="277">
        <v>59.92</v>
      </c>
    </row>
    <row r="860" spans="1:7">
      <c r="A860">
        <v>4426</v>
      </c>
      <c r="B860" s="277">
        <v>3.29</v>
      </c>
      <c r="C860">
        <v>300</v>
      </c>
      <c r="D860">
        <v>301101</v>
      </c>
      <c r="E860" s="277">
        <v>0</v>
      </c>
      <c r="F860" s="277">
        <v>0</v>
      </c>
    </row>
    <row r="861" spans="1:7">
      <c r="A861">
        <v>401001031</v>
      </c>
      <c r="C861">
        <v>300</v>
      </c>
      <c r="D861">
        <v>301101</v>
      </c>
      <c r="E861" s="277">
        <v>0</v>
      </c>
      <c r="F861" s="277">
        <v>0</v>
      </c>
      <c r="G861" s="277">
        <v>3.29</v>
      </c>
    </row>
    <row r="862" spans="1:7">
      <c r="A862">
        <v>4426</v>
      </c>
      <c r="B862" s="277">
        <v>11.38</v>
      </c>
      <c r="C862">
        <v>300</v>
      </c>
      <c r="D862">
        <v>301101</v>
      </c>
      <c r="E862" s="277">
        <v>0</v>
      </c>
      <c r="F862" s="277">
        <v>0</v>
      </c>
    </row>
    <row r="863" spans="1:7">
      <c r="A863">
        <v>401001031</v>
      </c>
      <c r="C863">
        <v>300</v>
      </c>
      <c r="D863">
        <v>301101</v>
      </c>
      <c r="E863" s="277">
        <v>0</v>
      </c>
      <c r="F863" s="277">
        <v>0</v>
      </c>
      <c r="G863" s="277">
        <v>11.38</v>
      </c>
    </row>
    <row r="864" spans="1:7">
      <c r="A864">
        <v>4426</v>
      </c>
      <c r="B864" s="277">
        <v>0</v>
      </c>
      <c r="C864">
        <v>300</v>
      </c>
      <c r="D864">
        <v>301101</v>
      </c>
      <c r="E864" s="277">
        <v>0</v>
      </c>
      <c r="F864" s="277">
        <v>0</v>
      </c>
    </row>
    <row r="865" spans="1:7">
      <c r="A865">
        <v>401001031</v>
      </c>
      <c r="C865">
        <v>300</v>
      </c>
      <c r="D865">
        <v>301101</v>
      </c>
      <c r="E865" s="277">
        <v>0</v>
      </c>
      <c r="F865" s="277">
        <v>0</v>
      </c>
      <c r="G865" s="277">
        <v>0</v>
      </c>
    </row>
    <row r="866" spans="1:7">
      <c r="A866">
        <v>301002240</v>
      </c>
      <c r="B866" s="277">
        <v>2188</v>
      </c>
      <c r="C866">
        <v>300</v>
      </c>
      <c r="D866">
        <v>301101</v>
      </c>
      <c r="E866" s="277">
        <v>2188</v>
      </c>
      <c r="F866" s="277">
        <v>415.72</v>
      </c>
    </row>
    <row r="867" spans="1:7">
      <c r="A867">
        <v>401002822</v>
      </c>
      <c r="C867">
        <v>300</v>
      </c>
      <c r="D867">
        <v>301101</v>
      </c>
      <c r="E867" s="277">
        <v>0</v>
      </c>
      <c r="F867" s="277">
        <v>0</v>
      </c>
      <c r="G867" s="277">
        <v>2188</v>
      </c>
    </row>
    <row r="868" spans="1:7">
      <c r="A868">
        <v>4426</v>
      </c>
      <c r="B868" s="277">
        <v>415.72</v>
      </c>
      <c r="C868">
        <v>300</v>
      </c>
      <c r="D868">
        <v>301101</v>
      </c>
      <c r="E868" s="277">
        <v>0</v>
      </c>
      <c r="F868" s="277">
        <v>0</v>
      </c>
    </row>
    <row r="869" spans="1:7">
      <c r="A869">
        <v>401002822</v>
      </c>
      <c r="C869">
        <v>300</v>
      </c>
      <c r="D869">
        <v>301101</v>
      </c>
      <c r="E869" s="277">
        <v>0</v>
      </c>
      <c r="F869" s="277">
        <v>0</v>
      </c>
      <c r="G869" s="277">
        <v>415.72</v>
      </c>
    </row>
    <row r="870" spans="1:7">
      <c r="A870">
        <v>62800665</v>
      </c>
      <c r="B870" s="277">
        <v>2587.5</v>
      </c>
      <c r="C870">
        <v>300</v>
      </c>
      <c r="D870">
        <v>308302</v>
      </c>
      <c r="E870" s="277">
        <v>2587.5</v>
      </c>
      <c r="F870" s="277">
        <v>0</v>
      </c>
    </row>
    <row r="871" spans="1:7">
      <c r="A871">
        <v>401003390</v>
      </c>
      <c r="C871">
        <v>300</v>
      </c>
      <c r="D871">
        <v>308302</v>
      </c>
      <c r="E871" s="277">
        <v>0</v>
      </c>
      <c r="F871" s="277">
        <v>0</v>
      </c>
      <c r="G871" s="277">
        <v>2587.5</v>
      </c>
    </row>
    <row r="872" spans="1:7">
      <c r="A872">
        <v>6231002569</v>
      </c>
      <c r="B872" s="277">
        <v>3302.75</v>
      </c>
      <c r="C872">
        <v>300</v>
      </c>
      <c r="D872">
        <v>301102</v>
      </c>
      <c r="E872" s="277">
        <v>3302.75</v>
      </c>
      <c r="F872" s="277">
        <v>297.25</v>
      </c>
    </row>
    <row r="873" spans="1:7">
      <c r="A873">
        <v>401003453</v>
      </c>
      <c r="C873">
        <v>300</v>
      </c>
      <c r="D873">
        <v>301102</v>
      </c>
      <c r="E873" s="277">
        <v>0</v>
      </c>
      <c r="F873" s="277">
        <v>0</v>
      </c>
      <c r="G873" s="277">
        <v>3302.75</v>
      </c>
    </row>
    <row r="874" spans="1:7">
      <c r="A874">
        <v>4426</v>
      </c>
      <c r="B874" s="277">
        <v>297.25</v>
      </c>
      <c r="C874">
        <v>300</v>
      </c>
      <c r="D874">
        <v>301102</v>
      </c>
      <c r="E874" s="277">
        <v>0</v>
      </c>
      <c r="F874" s="277">
        <v>0</v>
      </c>
    </row>
    <row r="875" spans="1:7">
      <c r="A875">
        <v>401003453</v>
      </c>
      <c r="C875">
        <v>300</v>
      </c>
      <c r="D875">
        <v>301102</v>
      </c>
      <c r="E875" s="277">
        <v>0</v>
      </c>
      <c r="F875" s="277">
        <v>0</v>
      </c>
      <c r="G875" s="277">
        <v>297.25</v>
      </c>
    </row>
    <row r="876" spans="1:7">
      <c r="A876">
        <v>4426</v>
      </c>
      <c r="B876" s="277">
        <v>0</v>
      </c>
      <c r="C876">
        <v>300</v>
      </c>
      <c r="D876">
        <v>301102</v>
      </c>
      <c r="E876" s="277">
        <v>0</v>
      </c>
      <c r="F876" s="277">
        <v>0</v>
      </c>
    </row>
    <row r="877" spans="1:7">
      <c r="A877">
        <v>401003453</v>
      </c>
      <c r="C877">
        <v>300</v>
      </c>
      <c r="D877">
        <v>301102</v>
      </c>
      <c r="E877" s="277">
        <v>0</v>
      </c>
      <c r="F877" s="277">
        <v>0</v>
      </c>
      <c r="G877" s="277">
        <v>0</v>
      </c>
    </row>
    <row r="878" spans="1:7">
      <c r="A878">
        <v>62400687</v>
      </c>
      <c r="B878" s="277">
        <v>63791.96</v>
      </c>
      <c r="C878">
        <v>300</v>
      </c>
      <c r="D878">
        <v>301101</v>
      </c>
      <c r="E878" s="277">
        <v>63791.955099999999</v>
      </c>
      <c r="F878" s="277">
        <v>12120.47</v>
      </c>
    </row>
    <row r="879" spans="1:7">
      <c r="A879">
        <v>401001014</v>
      </c>
      <c r="C879">
        <v>300</v>
      </c>
      <c r="D879">
        <v>301101</v>
      </c>
      <c r="E879" s="277">
        <v>0</v>
      </c>
      <c r="F879" s="277">
        <v>0</v>
      </c>
      <c r="G879" s="277">
        <v>63791.96</v>
      </c>
    </row>
    <row r="880" spans="1:7">
      <c r="A880">
        <v>62400687</v>
      </c>
      <c r="B880" s="277">
        <v>7087.79</v>
      </c>
      <c r="C880">
        <v>300</v>
      </c>
      <c r="D880">
        <v>301101</v>
      </c>
      <c r="E880" s="277">
        <v>7087.7948999999999</v>
      </c>
      <c r="F880" s="277">
        <v>1346.68</v>
      </c>
    </row>
    <row r="881" spans="1:7">
      <c r="A881">
        <v>401001014</v>
      </c>
      <c r="C881">
        <v>300</v>
      </c>
      <c r="D881">
        <v>301101</v>
      </c>
      <c r="E881" s="277">
        <v>0</v>
      </c>
      <c r="F881" s="277">
        <v>0</v>
      </c>
      <c r="G881" s="277">
        <v>7087.79</v>
      </c>
    </row>
    <row r="882" spans="1:7">
      <c r="A882">
        <v>4426</v>
      </c>
      <c r="B882" s="277">
        <v>12120.47</v>
      </c>
      <c r="C882">
        <v>300</v>
      </c>
      <c r="D882">
        <v>301101</v>
      </c>
      <c r="E882" s="277">
        <v>0</v>
      </c>
      <c r="F882" s="277">
        <v>0</v>
      </c>
    </row>
    <row r="883" spans="1:7">
      <c r="A883">
        <v>401001014</v>
      </c>
      <c r="C883">
        <v>300</v>
      </c>
      <c r="D883">
        <v>301101</v>
      </c>
      <c r="E883" s="277">
        <v>0</v>
      </c>
      <c r="F883" s="277">
        <v>0</v>
      </c>
      <c r="G883" s="277">
        <v>12120.47</v>
      </c>
    </row>
    <row r="884" spans="1:7">
      <c r="A884">
        <v>4426</v>
      </c>
      <c r="B884" s="277">
        <v>0</v>
      </c>
      <c r="C884">
        <v>300</v>
      </c>
      <c r="D884">
        <v>301101</v>
      </c>
      <c r="E884" s="277">
        <v>0</v>
      </c>
      <c r="F884" s="277">
        <v>0</v>
      </c>
    </row>
    <row r="885" spans="1:7">
      <c r="A885">
        <v>401001014</v>
      </c>
      <c r="C885">
        <v>300</v>
      </c>
      <c r="D885">
        <v>301101</v>
      </c>
      <c r="E885" s="277">
        <v>0</v>
      </c>
      <c r="F885" s="277">
        <v>0</v>
      </c>
      <c r="G885" s="277">
        <v>0</v>
      </c>
    </row>
    <row r="886" spans="1:7">
      <c r="A886">
        <v>4426</v>
      </c>
      <c r="B886" s="277">
        <v>1346.68</v>
      </c>
      <c r="C886">
        <v>300</v>
      </c>
      <c r="D886">
        <v>301101</v>
      </c>
      <c r="E886" s="277">
        <v>0</v>
      </c>
      <c r="F886" s="277">
        <v>0</v>
      </c>
    </row>
    <row r="887" spans="1:7">
      <c r="A887">
        <v>401001014</v>
      </c>
      <c r="C887">
        <v>300</v>
      </c>
      <c r="D887">
        <v>301101</v>
      </c>
      <c r="E887" s="277">
        <v>0</v>
      </c>
      <c r="F887" s="277">
        <v>0</v>
      </c>
      <c r="G887" s="277">
        <v>1346.68</v>
      </c>
    </row>
    <row r="888" spans="1:7">
      <c r="A888">
        <v>62800665</v>
      </c>
      <c r="B888" s="277">
        <v>6276.35</v>
      </c>
      <c r="C888">
        <v>300</v>
      </c>
      <c r="D888">
        <v>301101</v>
      </c>
      <c r="E888" s="277">
        <v>6276.3531999999996</v>
      </c>
      <c r="F888" s="277">
        <v>1192.51</v>
      </c>
    </row>
    <row r="889" spans="1:7">
      <c r="A889">
        <v>401002424</v>
      </c>
      <c r="C889">
        <v>300</v>
      </c>
      <c r="D889">
        <v>301101</v>
      </c>
      <c r="E889" s="277">
        <v>0</v>
      </c>
      <c r="F889" s="277">
        <v>0</v>
      </c>
      <c r="G889" s="277">
        <v>6276.35</v>
      </c>
    </row>
    <row r="890" spans="1:7">
      <c r="A890">
        <v>4426</v>
      </c>
      <c r="B890" s="277">
        <v>1192.51</v>
      </c>
      <c r="C890">
        <v>300</v>
      </c>
      <c r="D890">
        <v>301101</v>
      </c>
      <c r="E890" s="277">
        <v>0</v>
      </c>
      <c r="F890" s="277">
        <v>0</v>
      </c>
    </row>
    <row r="891" spans="1:7">
      <c r="A891">
        <v>401002424</v>
      </c>
      <c r="C891">
        <v>300</v>
      </c>
      <c r="D891">
        <v>301101</v>
      </c>
      <c r="E891" s="277">
        <v>0</v>
      </c>
      <c r="F891" s="277">
        <v>0</v>
      </c>
      <c r="G891" s="277">
        <v>1192.51</v>
      </c>
    </row>
    <row r="892" spans="1:7">
      <c r="A892">
        <v>6231002569</v>
      </c>
      <c r="B892" s="277">
        <v>8266.06</v>
      </c>
      <c r="C892">
        <v>300</v>
      </c>
      <c r="D892">
        <v>301102</v>
      </c>
      <c r="E892" s="277">
        <v>8266.06</v>
      </c>
      <c r="F892" s="277">
        <v>743.95</v>
      </c>
    </row>
    <row r="893" spans="1:7">
      <c r="A893">
        <v>401002684</v>
      </c>
      <c r="C893">
        <v>300</v>
      </c>
      <c r="D893">
        <v>301102</v>
      </c>
      <c r="E893" s="277">
        <v>0</v>
      </c>
      <c r="F893" s="277">
        <v>0</v>
      </c>
      <c r="G893" s="277">
        <v>8266.06</v>
      </c>
    </row>
    <row r="894" spans="1:7">
      <c r="A894">
        <v>4426</v>
      </c>
      <c r="B894" s="277">
        <v>743.95</v>
      </c>
      <c r="C894">
        <v>300</v>
      </c>
      <c r="D894">
        <v>301102</v>
      </c>
      <c r="E894" s="277">
        <v>0</v>
      </c>
      <c r="F894" s="277">
        <v>0</v>
      </c>
    </row>
    <row r="895" spans="1:7">
      <c r="A895">
        <v>401002684</v>
      </c>
      <c r="C895">
        <v>300</v>
      </c>
      <c r="D895">
        <v>301102</v>
      </c>
      <c r="E895" s="277">
        <v>0</v>
      </c>
      <c r="F895" s="277">
        <v>0</v>
      </c>
      <c r="G895" s="277">
        <v>743.95</v>
      </c>
    </row>
    <row r="896" spans="1:7">
      <c r="A896">
        <v>4426</v>
      </c>
      <c r="B896" s="277">
        <v>-0.01</v>
      </c>
      <c r="C896">
        <v>300</v>
      </c>
      <c r="D896">
        <v>301102</v>
      </c>
      <c r="E896" s="277">
        <v>0</v>
      </c>
      <c r="F896" s="277">
        <v>0</v>
      </c>
    </row>
    <row r="897" spans="1:7">
      <c r="A897">
        <v>401002684</v>
      </c>
      <c r="C897">
        <v>300</v>
      </c>
      <c r="D897">
        <v>301102</v>
      </c>
      <c r="E897" s="277">
        <v>0</v>
      </c>
      <c r="F897" s="277">
        <v>0</v>
      </c>
      <c r="G897" s="277">
        <v>-0.01</v>
      </c>
    </row>
    <row r="898" spans="1:7">
      <c r="A898">
        <v>62800652</v>
      </c>
      <c r="B898" s="277">
        <v>1296.73</v>
      </c>
      <c r="C898">
        <v>300</v>
      </c>
      <c r="D898">
        <v>301101</v>
      </c>
      <c r="E898" s="277">
        <v>1296.7249999999999</v>
      </c>
      <c r="F898" s="277">
        <v>246.38</v>
      </c>
    </row>
    <row r="899" spans="1:7">
      <c r="A899">
        <v>401003433</v>
      </c>
      <c r="C899">
        <v>300</v>
      </c>
      <c r="D899">
        <v>301101</v>
      </c>
      <c r="E899" s="277">
        <v>0</v>
      </c>
      <c r="F899" s="277">
        <v>0</v>
      </c>
      <c r="G899" s="277">
        <v>1296.73</v>
      </c>
    </row>
    <row r="900" spans="1:7">
      <c r="A900">
        <v>4426</v>
      </c>
      <c r="B900" s="277">
        <v>246.38</v>
      </c>
      <c r="C900">
        <v>300</v>
      </c>
      <c r="D900">
        <v>301101</v>
      </c>
      <c r="E900" s="277">
        <v>0</v>
      </c>
      <c r="F900" s="277">
        <v>0</v>
      </c>
    </row>
    <row r="901" spans="1:7">
      <c r="A901">
        <v>401003433</v>
      </c>
      <c r="C901">
        <v>300</v>
      </c>
      <c r="D901">
        <v>301101</v>
      </c>
      <c r="E901" s="277">
        <v>0</v>
      </c>
      <c r="F901" s="277">
        <v>0</v>
      </c>
      <c r="G901" s="277">
        <v>246.38</v>
      </c>
    </row>
    <row r="902" spans="1:7">
      <c r="A902">
        <v>61100679</v>
      </c>
      <c r="B902" s="277">
        <v>602.95000000000005</v>
      </c>
      <c r="C902">
        <v>300</v>
      </c>
      <c r="D902">
        <v>301101</v>
      </c>
      <c r="E902" s="277">
        <v>602.95000000000005</v>
      </c>
      <c r="F902" s="277">
        <v>114.56</v>
      </c>
    </row>
    <row r="903" spans="1:7">
      <c r="A903">
        <v>401001083</v>
      </c>
      <c r="C903">
        <v>300</v>
      </c>
      <c r="D903">
        <v>301101</v>
      </c>
      <c r="E903" s="277">
        <v>0</v>
      </c>
      <c r="F903" s="277">
        <v>0</v>
      </c>
      <c r="G903" s="277">
        <v>602.95000000000005</v>
      </c>
    </row>
    <row r="904" spans="1:7">
      <c r="A904">
        <v>4426</v>
      </c>
      <c r="B904" s="277">
        <v>114.56</v>
      </c>
      <c r="C904">
        <v>300</v>
      </c>
      <c r="D904">
        <v>301101</v>
      </c>
      <c r="E904" s="277">
        <v>0</v>
      </c>
      <c r="F904" s="277">
        <v>0</v>
      </c>
    </row>
    <row r="905" spans="1:7">
      <c r="A905">
        <v>401001083</v>
      </c>
      <c r="C905">
        <v>300</v>
      </c>
      <c r="D905">
        <v>301101</v>
      </c>
      <c r="E905" s="277">
        <v>0</v>
      </c>
      <c r="F905" s="277">
        <v>0</v>
      </c>
      <c r="G905" s="277">
        <v>114.56</v>
      </c>
    </row>
    <row r="906" spans="1:7">
      <c r="A906">
        <v>4426</v>
      </c>
      <c r="B906" s="277">
        <v>0</v>
      </c>
      <c r="C906">
        <v>300</v>
      </c>
      <c r="D906">
        <v>301101</v>
      </c>
      <c r="E906" s="277">
        <v>0</v>
      </c>
      <c r="F906" s="277">
        <v>0</v>
      </c>
    </row>
    <row r="907" spans="1:7">
      <c r="A907">
        <v>401001083</v>
      </c>
      <c r="C907">
        <v>300</v>
      </c>
      <c r="D907">
        <v>301101</v>
      </c>
      <c r="E907" s="277">
        <v>0</v>
      </c>
      <c r="F907" s="277">
        <v>0</v>
      </c>
      <c r="G907" s="277">
        <v>0</v>
      </c>
    </row>
    <row r="908" spans="1:7">
      <c r="A908">
        <v>6231002569</v>
      </c>
      <c r="B908" s="277">
        <v>800</v>
      </c>
      <c r="C908">
        <v>300</v>
      </c>
      <c r="D908">
        <v>308302</v>
      </c>
      <c r="E908" s="277">
        <v>800</v>
      </c>
      <c r="F908" s="277">
        <v>0</v>
      </c>
    </row>
    <row r="909" spans="1:7">
      <c r="A909">
        <v>401003502</v>
      </c>
      <c r="C909">
        <v>300</v>
      </c>
      <c r="D909">
        <v>308302</v>
      </c>
      <c r="E909" s="277">
        <v>0</v>
      </c>
      <c r="F909" s="277">
        <v>0</v>
      </c>
      <c r="G909" s="277">
        <v>800</v>
      </c>
    </row>
    <row r="910" spans="1:7">
      <c r="A910">
        <v>308003137</v>
      </c>
      <c r="B910" s="277">
        <v>5969.87</v>
      </c>
      <c r="C910">
        <v>300</v>
      </c>
      <c r="D910">
        <v>301101</v>
      </c>
      <c r="E910" s="277">
        <v>5969.8716000000004</v>
      </c>
      <c r="F910" s="277">
        <v>1134.28</v>
      </c>
    </row>
    <row r="911" spans="1:7">
      <c r="A911">
        <v>401001061</v>
      </c>
      <c r="C911">
        <v>300</v>
      </c>
      <c r="D911">
        <v>301101</v>
      </c>
      <c r="E911" s="277">
        <v>0</v>
      </c>
      <c r="F911" s="277">
        <v>0</v>
      </c>
      <c r="G911" s="277">
        <v>5969.87</v>
      </c>
    </row>
    <row r="912" spans="1:7">
      <c r="A912">
        <v>4426</v>
      </c>
      <c r="B912" s="277">
        <v>1134.28</v>
      </c>
      <c r="C912">
        <v>300</v>
      </c>
      <c r="D912">
        <v>301101</v>
      </c>
      <c r="E912" s="277">
        <v>0</v>
      </c>
      <c r="F912" s="277">
        <v>0</v>
      </c>
    </row>
    <row r="913" spans="1:7">
      <c r="A913">
        <v>401001061</v>
      </c>
      <c r="C913">
        <v>300</v>
      </c>
      <c r="D913">
        <v>301101</v>
      </c>
      <c r="E913" s="277">
        <v>0</v>
      </c>
      <c r="F913" s="277">
        <v>0</v>
      </c>
      <c r="G913" s="277">
        <v>1134.28</v>
      </c>
    </row>
    <row r="914" spans="1:7">
      <c r="A914">
        <v>624002766</v>
      </c>
      <c r="B914" s="277">
        <v>2935.18</v>
      </c>
      <c r="C914">
        <v>300</v>
      </c>
      <c r="D914">
        <v>301101</v>
      </c>
      <c r="E914" s="277">
        <v>2935.18</v>
      </c>
      <c r="F914" s="277">
        <v>557.67999999999995</v>
      </c>
    </row>
    <row r="915" spans="1:7">
      <c r="A915">
        <v>401001061</v>
      </c>
      <c r="C915">
        <v>300</v>
      </c>
      <c r="D915">
        <v>301101</v>
      </c>
      <c r="E915" s="277">
        <v>0</v>
      </c>
      <c r="F915" s="277">
        <v>0</v>
      </c>
      <c r="G915" s="277">
        <v>2935.18</v>
      </c>
    </row>
    <row r="916" spans="1:7">
      <c r="A916">
        <v>4426</v>
      </c>
      <c r="B916" s="277">
        <v>557.67999999999995</v>
      </c>
      <c r="C916">
        <v>300</v>
      </c>
      <c r="D916">
        <v>301101</v>
      </c>
      <c r="E916" s="277">
        <v>0</v>
      </c>
      <c r="F916" s="277">
        <v>0</v>
      </c>
    </row>
    <row r="917" spans="1:7">
      <c r="A917">
        <v>401001061</v>
      </c>
      <c r="C917">
        <v>300</v>
      </c>
      <c r="D917">
        <v>301101</v>
      </c>
      <c r="E917" s="277">
        <v>0</v>
      </c>
      <c r="F917" s="277">
        <v>0</v>
      </c>
      <c r="G917" s="277">
        <v>557.67999999999995</v>
      </c>
    </row>
    <row r="918" spans="1:7">
      <c r="A918">
        <v>4426</v>
      </c>
      <c r="B918" s="277">
        <v>0.01</v>
      </c>
      <c r="C918">
        <v>300</v>
      </c>
      <c r="D918">
        <v>301101</v>
      </c>
      <c r="E918" s="277">
        <v>0</v>
      </c>
      <c r="F918" s="277">
        <v>0</v>
      </c>
    </row>
    <row r="919" spans="1:7">
      <c r="A919">
        <v>401001061</v>
      </c>
      <c r="C919">
        <v>300</v>
      </c>
      <c r="D919">
        <v>301101</v>
      </c>
      <c r="E919" s="277">
        <v>0</v>
      </c>
      <c r="F919" s="277">
        <v>0</v>
      </c>
      <c r="G919" s="277">
        <v>0.01</v>
      </c>
    </row>
    <row r="920" spans="1:7">
      <c r="A920">
        <v>624002763</v>
      </c>
      <c r="B920" s="277">
        <v>5768.24</v>
      </c>
      <c r="C920">
        <v>300</v>
      </c>
      <c r="D920">
        <v>301101</v>
      </c>
      <c r="E920" s="277">
        <v>5768.24</v>
      </c>
      <c r="F920" s="277">
        <v>1095.97</v>
      </c>
    </row>
    <row r="921" spans="1:7">
      <c r="A921">
        <v>401002222</v>
      </c>
      <c r="C921">
        <v>300</v>
      </c>
      <c r="D921">
        <v>301101</v>
      </c>
      <c r="E921" s="277">
        <v>0</v>
      </c>
      <c r="F921" s="277">
        <v>0</v>
      </c>
      <c r="G921" s="277">
        <v>5768.24</v>
      </c>
    </row>
    <row r="922" spans="1:7">
      <c r="A922">
        <v>4426</v>
      </c>
      <c r="B922" s="277">
        <v>1095.97</v>
      </c>
      <c r="C922">
        <v>300</v>
      </c>
      <c r="D922">
        <v>301101</v>
      </c>
      <c r="E922" s="277">
        <v>0</v>
      </c>
      <c r="F922" s="277">
        <v>0</v>
      </c>
    </row>
    <row r="923" spans="1:7">
      <c r="A923">
        <v>401002222</v>
      </c>
      <c r="C923">
        <v>300</v>
      </c>
      <c r="D923">
        <v>301101</v>
      </c>
      <c r="E923" s="277">
        <v>0</v>
      </c>
      <c r="F923" s="277">
        <v>0</v>
      </c>
      <c r="G923" s="277">
        <v>1095.97</v>
      </c>
    </row>
    <row r="924" spans="1:7">
      <c r="A924">
        <v>4426</v>
      </c>
      <c r="B924" s="277">
        <v>0</v>
      </c>
      <c r="C924">
        <v>300</v>
      </c>
      <c r="D924">
        <v>301101</v>
      </c>
      <c r="E924" s="277">
        <v>0</v>
      </c>
      <c r="F924" s="277">
        <v>0</v>
      </c>
    </row>
    <row r="925" spans="1:7">
      <c r="A925">
        <v>401002222</v>
      </c>
      <c r="C925">
        <v>300</v>
      </c>
      <c r="D925">
        <v>301101</v>
      </c>
      <c r="E925" s="277">
        <v>0</v>
      </c>
      <c r="F925" s="277">
        <v>0</v>
      </c>
      <c r="G925" s="277">
        <v>0</v>
      </c>
    </row>
    <row r="926" spans="1:7">
      <c r="A926">
        <v>62800665</v>
      </c>
      <c r="B926" s="277">
        <v>1069.51</v>
      </c>
      <c r="C926">
        <v>300</v>
      </c>
      <c r="D926">
        <v>301101</v>
      </c>
      <c r="E926" s="277">
        <v>1069.51</v>
      </c>
      <c r="F926" s="277">
        <v>203.21</v>
      </c>
    </row>
    <row r="927" spans="1:7">
      <c r="A927">
        <v>40100860</v>
      </c>
      <c r="C927">
        <v>300</v>
      </c>
      <c r="D927">
        <v>301101</v>
      </c>
      <c r="E927" s="277">
        <v>0</v>
      </c>
      <c r="F927" s="277">
        <v>0</v>
      </c>
      <c r="G927" s="277">
        <v>1069.51</v>
      </c>
    </row>
    <row r="928" spans="1:7">
      <c r="A928">
        <v>62800665</v>
      </c>
      <c r="B928" s="277">
        <v>473</v>
      </c>
      <c r="C928">
        <v>300</v>
      </c>
      <c r="D928">
        <v>301101</v>
      </c>
      <c r="E928" s="277">
        <v>473</v>
      </c>
      <c r="F928" s="277">
        <v>89.87</v>
      </c>
    </row>
    <row r="929" spans="1:7">
      <c r="A929">
        <v>40100860</v>
      </c>
      <c r="C929">
        <v>300</v>
      </c>
      <c r="D929">
        <v>301101</v>
      </c>
      <c r="E929" s="277">
        <v>0</v>
      </c>
      <c r="F929" s="277">
        <v>0</v>
      </c>
      <c r="G929" s="277">
        <v>473</v>
      </c>
    </row>
    <row r="930" spans="1:7">
      <c r="A930">
        <v>4426</v>
      </c>
      <c r="B930" s="277">
        <v>203.21</v>
      </c>
      <c r="C930">
        <v>300</v>
      </c>
      <c r="D930">
        <v>301101</v>
      </c>
      <c r="E930" s="277">
        <v>0</v>
      </c>
      <c r="F930" s="277">
        <v>0</v>
      </c>
    </row>
    <row r="931" spans="1:7">
      <c r="A931">
        <v>40100860</v>
      </c>
      <c r="C931">
        <v>300</v>
      </c>
      <c r="D931">
        <v>301101</v>
      </c>
      <c r="E931" s="277">
        <v>0</v>
      </c>
      <c r="F931" s="277">
        <v>0</v>
      </c>
      <c r="G931" s="277">
        <v>203.21</v>
      </c>
    </row>
    <row r="932" spans="1:7">
      <c r="A932">
        <v>4426</v>
      </c>
      <c r="B932" s="277">
        <v>89.87</v>
      </c>
      <c r="C932">
        <v>300</v>
      </c>
      <c r="D932">
        <v>301101</v>
      </c>
      <c r="E932" s="277">
        <v>0</v>
      </c>
      <c r="F932" s="277">
        <v>0</v>
      </c>
    </row>
    <row r="933" spans="1:7">
      <c r="A933">
        <v>40100860</v>
      </c>
      <c r="C933">
        <v>300</v>
      </c>
      <c r="D933">
        <v>301101</v>
      </c>
      <c r="E933" s="277">
        <v>0</v>
      </c>
      <c r="F933" s="277">
        <v>0</v>
      </c>
      <c r="G933" s="277">
        <v>89.87</v>
      </c>
    </row>
    <row r="934" spans="1:7">
      <c r="A934">
        <v>4426</v>
      </c>
      <c r="B934" s="277">
        <v>0.01</v>
      </c>
      <c r="C934">
        <v>300</v>
      </c>
      <c r="D934">
        <v>301101</v>
      </c>
      <c r="E934" s="277">
        <v>0</v>
      </c>
      <c r="F934" s="277">
        <v>0</v>
      </c>
    </row>
    <row r="935" spans="1:7">
      <c r="A935">
        <v>40100860</v>
      </c>
      <c r="C935">
        <v>300</v>
      </c>
      <c r="D935">
        <v>301101</v>
      </c>
      <c r="E935" s="277">
        <v>0</v>
      </c>
      <c r="F935" s="277">
        <v>0</v>
      </c>
      <c r="G935" s="277">
        <v>0.01</v>
      </c>
    </row>
    <row r="936" spans="1:7">
      <c r="A936">
        <v>624002763</v>
      </c>
      <c r="B936" s="277">
        <v>840.19</v>
      </c>
      <c r="C936">
        <v>300</v>
      </c>
      <c r="D936">
        <v>301101</v>
      </c>
      <c r="E936" s="277">
        <v>840.19330000000002</v>
      </c>
      <c r="F936" s="277">
        <v>159.63999999999999</v>
      </c>
    </row>
    <row r="937" spans="1:7">
      <c r="A937">
        <v>401001065</v>
      </c>
      <c r="C937">
        <v>300</v>
      </c>
      <c r="D937">
        <v>301101</v>
      </c>
      <c r="E937" s="277">
        <v>0</v>
      </c>
      <c r="F937" s="277">
        <v>0</v>
      </c>
      <c r="G937" s="277">
        <v>840.19</v>
      </c>
    </row>
    <row r="938" spans="1:7">
      <c r="A938">
        <v>4426</v>
      </c>
      <c r="B938" s="277">
        <v>159.63999999999999</v>
      </c>
      <c r="C938">
        <v>300</v>
      </c>
      <c r="D938">
        <v>301101</v>
      </c>
      <c r="E938" s="277">
        <v>0</v>
      </c>
      <c r="F938" s="277">
        <v>0</v>
      </c>
    </row>
    <row r="939" spans="1:7">
      <c r="A939">
        <v>401001065</v>
      </c>
      <c r="C939">
        <v>300</v>
      </c>
      <c r="D939">
        <v>301101</v>
      </c>
      <c r="E939" s="277">
        <v>0</v>
      </c>
      <c r="F939" s="277">
        <v>0</v>
      </c>
      <c r="G939" s="277">
        <v>159.63999999999999</v>
      </c>
    </row>
    <row r="940" spans="1:7">
      <c r="A940">
        <v>624002763</v>
      </c>
      <c r="B940" s="277">
        <v>7215.78</v>
      </c>
      <c r="C940">
        <v>300</v>
      </c>
      <c r="D940">
        <v>301101</v>
      </c>
      <c r="E940" s="277">
        <v>7215.7815000000001</v>
      </c>
      <c r="F940" s="277">
        <v>1371</v>
      </c>
    </row>
    <row r="941" spans="1:7">
      <c r="A941">
        <v>40100926</v>
      </c>
      <c r="C941">
        <v>300</v>
      </c>
      <c r="D941">
        <v>301101</v>
      </c>
      <c r="E941" s="277">
        <v>0</v>
      </c>
      <c r="F941" s="277">
        <v>0</v>
      </c>
      <c r="G941" s="277">
        <v>7215.78</v>
      </c>
    </row>
    <row r="942" spans="1:7">
      <c r="A942">
        <v>4426</v>
      </c>
      <c r="B942" s="277">
        <v>1371</v>
      </c>
      <c r="C942">
        <v>300</v>
      </c>
      <c r="D942">
        <v>301101</v>
      </c>
      <c r="E942" s="277">
        <v>0</v>
      </c>
      <c r="F942" s="277">
        <v>0</v>
      </c>
    </row>
    <row r="943" spans="1:7">
      <c r="A943">
        <v>40100926</v>
      </c>
      <c r="C943">
        <v>300</v>
      </c>
      <c r="D943">
        <v>301101</v>
      </c>
      <c r="E943" s="277">
        <v>0</v>
      </c>
      <c r="F943" s="277">
        <v>0</v>
      </c>
      <c r="G943" s="277">
        <v>1371</v>
      </c>
    </row>
    <row r="944" spans="1:7">
      <c r="A944">
        <v>624002763</v>
      </c>
      <c r="B944" s="277">
        <v>3381.77</v>
      </c>
      <c r="C944">
        <v>300</v>
      </c>
      <c r="D944">
        <v>301101</v>
      </c>
      <c r="E944" s="277">
        <v>3381.7730999999999</v>
      </c>
      <c r="F944" s="277">
        <v>642.54</v>
      </c>
    </row>
    <row r="945" spans="1:7">
      <c r="A945">
        <v>40100926</v>
      </c>
      <c r="C945">
        <v>300</v>
      </c>
      <c r="D945">
        <v>301101</v>
      </c>
      <c r="E945" s="277">
        <v>0</v>
      </c>
      <c r="F945" s="277">
        <v>0</v>
      </c>
      <c r="G945" s="277">
        <v>3381.77</v>
      </c>
    </row>
    <row r="946" spans="1:7">
      <c r="A946">
        <v>4426</v>
      </c>
      <c r="B946" s="277">
        <v>642.54</v>
      </c>
      <c r="C946">
        <v>300</v>
      </c>
      <c r="D946">
        <v>301101</v>
      </c>
      <c r="E946" s="277">
        <v>0</v>
      </c>
      <c r="F946" s="277">
        <v>0</v>
      </c>
    </row>
    <row r="947" spans="1:7">
      <c r="A947">
        <v>40100926</v>
      </c>
      <c r="C947">
        <v>300</v>
      </c>
      <c r="D947">
        <v>301101</v>
      </c>
      <c r="E947" s="277">
        <v>0</v>
      </c>
      <c r="F947" s="277">
        <v>0</v>
      </c>
      <c r="G947" s="277">
        <v>642.54</v>
      </c>
    </row>
    <row r="948" spans="1:7">
      <c r="A948">
        <v>6051003105</v>
      </c>
      <c r="B948" s="277">
        <v>20181.78</v>
      </c>
      <c r="C948">
        <v>300</v>
      </c>
      <c r="D948">
        <v>301101</v>
      </c>
      <c r="E948" s="277">
        <v>20181.78</v>
      </c>
      <c r="F948" s="277">
        <v>3834.54</v>
      </c>
    </row>
    <row r="949" spans="1:7">
      <c r="A949">
        <v>401002822</v>
      </c>
      <c r="C949">
        <v>300</v>
      </c>
      <c r="D949">
        <v>301101</v>
      </c>
      <c r="E949" s="277">
        <v>0</v>
      </c>
      <c r="F949" s="277">
        <v>0</v>
      </c>
      <c r="G949" s="277">
        <v>20181.78</v>
      </c>
    </row>
    <row r="950" spans="1:7">
      <c r="A950">
        <v>6051003105</v>
      </c>
      <c r="B950" s="277">
        <v>2690.9</v>
      </c>
      <c r="C950">
        <v>300</v>
      </c>
      <c r="D950">
        <v>301101</v>
      </c>
      <c r="E950" s="277">
        <v>2690.9</v>
      </c>
      <c r="F950" s="277">
        <v>511.27</v>
      </c>
    </row>
    <row r="951" spans="1:7">
      <c r="A951">
        <v>401002822</v>
      </c>
      <c r="C951">
        <v>300</v>
      </c>
      <c r="D951">
        <v>301101</v>
      </c>
      <c r="E951" s="277">
        <v>0</v>
      </c>
      <c r="F951" s="277">
        <v>0</v>
      </c>
      <c r="G951" s="277">
        <v>2690.9</v>
      </c>
    </row>
    <row r="952" spans="1:7">
      <c r="A952">
        <v>6051003105</v>
      </c>
      <c r="B952" s="277">
        <v>1076.3599999999999</v>
      </c>
      <c r="C952">
        <v>300</v>
      </c>
      <c r="D952">
        <v>301101</v>
      </c>
      <c r="E952" s="277">
        <v>1076.3599999999999</v>
      </c>
      <c r="F952" s="277">
        <v>204.51</v>
      </c>
    </row>
    <row r="953" spans="1:7">
      <c r="A953">
        <v>401002822</v>
      </c>
      <c r="C953">
        <v>300</v>
      </c>
      <c r="D953">
        <v>301101</v>
      </c>
      <c r="E953" s="277">
        <v>0</v>
      </c>
      <c r="F953" s="277">
        <v>0</v>
      </c>
      <c r="G953" s="277">
        <v>1076.3599999999999</v>
      </c>
    </row>
    <row r="954" spans="1:7">
      <c r="A954">
        <v>6051003105</v>
      </c>
      <c r="B954" s="277">
        <v>269.08999999999997</v>
      </c>
      <c r="C954">
        <v>300</v>
      </c>
      <c r="D954">
        <v>301101</v>
      </c>
      <c r="E954" s="277">
        <v>269.08999999999997</v>
      </c>
      <c r="F954" s="277">
        <v>51.13</v>
      </c>
    </row>
    <row r="955" spans="1:7">
      <c r="A955">
        <v>401002822</v>
      </c>
      <c r="C955">
        <v>300</v>
      </c>
      <c r="D955">
        <v>301101</v>
      </c>
      <c r="E955" s="277">
        <v>0</v>
      </c>
      <c r="F955" s="277">
        <v>0</v>
      </c>
      <c r="G955" s="277">
        <v>269.08999999999997</v>
      </c>
    </row>
    <row r="956" spans="1:7">
      <c r="A956">
        <v>6051003105</v>
      </c>
      <c r="B956" s="277">
        <v>1076.3699999999999</v>
      </c>
      <c r="C956">
        <v>300</v>
      </c>
      <c r="D956">
        <v>301101</v>
      </c>
      <c r="E956" s="277">
        <v>1076.3699999999999</v>
      </c>
      <c r="F956" s="277">
        <v>204.51</v>
      </c>
    </row>
    <row r="957" spans="1:7">
      <c r="A957">
        <v>401002822</v>
      </c>
      <c r="C957">
        <v>300</v>
      </c>
      <c r="D957">
        <v>301101</v>
      </c>
      <c r="E957" s="277">
        <v>0</v>
      </c>
      <c r="F957" s="277">
        <v>0</v>
      </c>
      <c r="G957" s="277">
        <v>1076.3699999999999</v>
      </c>
    </row>
    <row r="958" spans="1:7">
      <c r="A958">
        <v>6051003105</v>
      </c>
      <c r="B958" s="277">
        <v>807.27</v>
      </c>
      <c r="C958">
        <v>300</v>
      </c>
      <c r="D958">
        <v>301101</v>
      </c>
      <c r="E958" s="277">
        <v>807.27</v>
      </c>
      <c r="F958" s="277">
        <v>153.38</v>
      </c>
    </row>
    <row r="959" spans="1:7">
      <c r="A959">
        <v>401002822</v>
      </c>
      <c r="C959">
        <v>300</v>
      </c>
      <c r="D959">
        <v>301101</v>
      </c>
      <c r="E959" s="277">
        <v>0</v>
      </c>
      <c r="F959" s="277">
        <v>0</v>
      </c>
      <c r="G959" s="277">
        <v>807.27</v>
      </c>
    </row>
    <row r="960" spans="1:7">
      <c r="A960">
        <v>6051003105</v>
      </c>
      <c r="B960" s="277">
        <v>807.27</v>
      </c>
      <c r="C960">
        <v>300</v>
      </c>
      <c r="D960">
        <v>301101</v>
      </c>
      <c r="E960" s="277">
        <v>807.27</v>
      </c>
      <c r="F960" s="277">
        <v>153.38</v>
      </c>
    </row>
    <row r="961" spans="1:7">
      <c r="A961">
        <v>401002822</v>
      </c>
      <c r="C961">
        <v>300</v>
      </c>
      <c r="D961">
        <v>301101</v>
      </c>
      <c r="E961" s="277">
        <v>0</v>
      </c>
      <c r="F961" s="277">
        <v>0</v>
      </c>
      <c r="G961" s="277">
        <v>807.27</v>
      </c>
    </row>
    <row r="962" spans="1:7">
      <c r="A962">
        <v>4426</v>
      </c>
      <c r="B962" s="277">
        <v>5112.72</v>
      </c>
      <c r="C962">
        <v>300</v>
      </c>
      <c r="D962">
        <v>301101</v>
      </c>
      <c r="E962" s="277">
        <v>0</v>
      </c>
      <c r="F962" s="277">
        <v>0</v>
      </c>
    </row>
    <row r="963" spans="1:7">
      <c r="A963">
        <v>401002822</v>
      </c>
      <c r="C963">
        <v>300</v>
      </c>
      <c r="D963">
        <v>301101</v>
      </c>
      <c r="E963" s="277">
        <v>0</v>
      </c>
      <c r="F963" s="277">
        <v>0</v>
      </c>
      <c r="G963" s="277">
        <v>5112.72</v>
      </c>
    </row>
    <row r="964" spans="1:7">
      <c r="A964">
        <v>6051003105</v>
      </c>
      <c r="B964" s="277">
        <v>9213.24</v>
      </c>
      <c r="C964">
        <v>300</v>
      </c>
      <c r="D964">
        <v>301101</v>
      </c>
      <c r="E964" s="277">
        <v>9213.24</v>
      </c>
      <c r="F964" s="277">
        <v>1750.52</v>
      </c>
    </row>
    <row r="965" spans="1:7">
      <c r="A965">
        <v>401002822</v>
      </c>
      <c r="C965">
        <v>300</v>
      </c>
      <c r="D965">
        <v>301101</v>
      </c>
      <c r="E965" s="277">
        <v>0</v>
      </c>
      <c r="F965" s="277">
        <v>0</v>
      </c>
      <c r="G965" s="277">
        <v>9213.24</v>
      </c>
    </row>
    <row r="966" spans="1:7">
      <c r="A966">
        <v>6051003105</v>
      </c>
      <c r="B966" s="277">
        <v>1228.43</v>
      </c>
      <c r="C966">
        <v>300</v>
      </c>
      <c r="D966">
        <v>301101</v>
      </c>
      <c r="E966" s="277">
        <v>1228.43</v>
      </c>
      <c r="F966" s="277">
        <v>233.4</v>
      </c>
    </row>
    <row r="967" spans="1:7">
      <c r="A967">
        <v>401002822</v>
      </c>
      <c r="C967">
        <v>300</v>
      </c>
      <c r="D967">
        <v>301101</v>
      </c>
      <c r="E967" s="277">
        <v>0</v>
      </c>
      <c r="F967" s="277">
        <v>0</v>
      </c>
      <c r="G967" s="277">
        <v>1228.43</v>
      </c>
    </row>
    <row r="968" spans="1:7">
      <c r="A968">
        <v>6051003105</v>
      </c>
      <c r="B968" s="277">
        <v>491.37</v>
      </c>
      <c r="C968">
        <v>300</v>
      </c>
      <c r="D968">
        <v>301101</v>
      </c>
      <c r="E968" s="277">
        <v>491.37</v>
      </c>
      <c r="F968" s="277">
        <v>93.36</v>
      </c>
    </row>
    <row r="969" spans="1:7">
      <c r="A969">
        <v>401002822</v>
      </c>
      <c r="C969">
        <v>300</v>
      </c>
      <c r="D969">
        <v>301101</v>
      </c>
      <c r="E969" s="277">
        <v>0</v>
      </c>
      <c r="F969" s="277">
        <v>0</v>
      </c>
      <c r="G969" s="277">
        <v>491.37</v>
      </c>
    </row>
    <row r="970" spans="1:7">
      <c r="A970">
        <v>6051003105</v>
      </c>
      <c r="B970" s="277">
        <v>122.84</v>
      </c>
      <c r="C970">
        <v>300</v>
      </c>
      <c r="D970">
        <v>301101</v>
      </c>
      <c r="E970" s="277">
        <v>122.84</v>
      </c>
      <c r="F970" s="277">
        <v>23.34</v>
      </c>
    </row>
    <row r="971" spans="1:7">
      <c r="A971">
        <v>401002822</v>
      </c>
      <c r="C971">
        <v>300</v>
      </c>
      <c r="D971">
        <v>301101</v>
      </c>
      <c r="E971" s="277">
        <v>0</v>
      </c>
      <c r="F971" s="277">
        <v>0</v>
      </c>
      <c r="G971" s="277">
        <v>122.84</v>
      </c>
    </row>
    <row r="972" spans="1:7">
      <c r="A972">
        <v>6051003105</v>
      </c>
      <c r="B972" s="277">
        <v>491.38</v>
      </c>
      <c r="C972">
        <v>300</v>
      </c>
      <c r="D972">
        <v>301101</v>
      </c>
      <c r="E972" s="277">
        <v>491.38</v>
      </c>
      <c r="F972" s="277">
        <v>93.36</v>
      </c>
    </row>
    <row r="973" spans="1:7">
      <c r="A973">
        <v>401002822</v>
      </c>
      <c r="C973">
        <v>300</v>
      </c>
      <c r="D973">
        <v>301101</v>
      </c>
      <c r="E973" s="277">
        <v>0</v>
      </c>
      <c r="F973" s="277">
        <v>0</v>
      </c>
      <c r="G973" s="277">
        <v>491.38</v>
      </c>
    </row>
    <row r="974" spans="1:7">
      <c r="A974">
        <v>6051003105</v>
      </c>
      <c r="B974" s="277">
        <v>368.53</v>
      </c>
      <c r="C974">
        <v>300</v>
      </c>
      <c r="D974">
        <v>301101</v>
      </c>
      <c r="E974" s="277">
        <v>368.53</v>
      </c>
      <c r="F974" s="277">
        <v>70.02</v>
      </c>
    </row>
    <row r="975" spans="1:7">
      <c r="A975">
        <v>401002822</v>
      </c>
      <c r="C975">
        <v>300</v>
      </c>
      <c r="D975">
        <v>301101</v>
      </c>
      <c r="E975" s="277">
        <v>0</v>
      </c>
      <c r="F975" s="277">
        <v>0</v>
      </c>
      <c r="G975" s="277">
        <v>368.53</v>
      </c>
    </row>
    <row r="976" spans="1:7">
      <c r="A976">
        <v>6051003105</v>
      </c>
      <c r="B976" s="277">
        <v>368.53</v>
      </c>
      <c r="C976">
        <v>300</v>
      </c>
      <c r="D976">
        <v>301101</v>
      </c>
      <c r="E976" s="277">
        <v>368.53</v>
      </c>
      <c r="F976" s="277">
        <v>70.02</v>
      </c>
    </row>
    <row r="977" spans="1:7">
      <c r="A977">
        <v>401002822</v>
      </c>
      <c r="C977">
        <v>300</v>
      </c>
      <c r="D977">
        <v>301101</v>
      </c>
      <c r="E977" s="277">
        <v>0</v>
      </c>
      <c r="F977" s="277">
        <v>0</v>
      </c>
      <c r="G977" s="277">
        <v>368.53</v>
      </c>
    </row>
    <row r="978" spans="1:7">
      <c r="A978">
        <v>4426</v>
      </c>
      <c r="B978" s="277">
        <v>2334.02</v>
      </c>
      <c r="C978">
        <v>300</v>
      </c>
      <c r="D978">
        <v>301101</v>
      </c>
      <c r="E978" s="277">
        <v>0</v>
      </c>
      <c r="F978" s="277">
        <v>0</v>
      </c>
    </row>
    <row r="979" spans="1:7">
      <c r="A979">
        <v>401002822</v>
      </c>
      <c r="C979">
        <v>300</v>
      </c>
      <c r="D979">
        <v>301101</v>
      </c>
      <c r="E979" s="277">
        <v>0</v>
      </c>
      <c r="F979" s="277">
        <v>0</v>
      </c>
      <c r="G979" s="277">
        <v>2334.02</v>
      </c>
    </row>
    <row r="980" spans="1:7">
      <c r="A980">
        <v>6053003214</v>
      </c>
      <c r="B980" s="277">
        <v>8263.26</v>
      </c>
      <c r="C980">
        <v>300</v>
      </c>
      <c r="D980">
        <v>301101</v>
      </c>
      <c r="E980" s="277">
        <v>8263.26</v>
      </c>
      <c r="F980" s="277">
        <v>1570.02</v>
      </c>
    </row>
    <row r="981" spans="1:7">
      <c r="A981">
        <v>401002822</v>
      </c>
      <c r="C981">
        <v>300</v>
      </c>
      <c r="D981">
        <v>301101</v>
      </c>
      <c r="E981" s="277">
        <v>0</v>
      </c>
      <c r="F981" s="277">
        <v>0</v>
      </c>
      <c r="G981" s="277">
        <v>8263.26</v>
      </c>
    </row>
    <row r="982" spans="1:7">
      <c r="A982">
        <v>6053003214</v>
      </c>
      <c r="B982" s="277">
        <v>1101.77</v>
      </c>
      <c r="C982">
        <v>300</v>
      </c>
      <c r="D982">
        <v>301101</v>
      </c>
      <c r="E982" s="277">
        <v>1101.77</v>
      </c>
      <c r="F982" s="277">
        <v>209.34</v>
      </c>
    </row>
    <row r="983" spans="1:7">
      <c r="A983">
        <v>401002822</v>
      </c>
      <c r="C983">
        <v>300</v>
      </c>
      <c r="D983">
        <v>301101</v>
      </c>
      <c r="E983" s="277">
        <v>0</v>
      </c>
      <c r="F983" s="277">
        <v>0</v>
      </c>
      <c r="G983" s="277">
        <v>1101.77</v>
      </c>
    </row>
    <row r="984" spans="1:7">
      <c r="A984">
        <v>6053003214</v>
      </c>
      <c r="B984" s="277">
        <v>440.71</v>
      </c>
      <c r="C984">
        <v>300</v>
      </c>
      <c r="D984">
        <v>301101</v>
      </c>
      <c r="E984" s="277">
        <v>440.71</v>
      </c>
      <c r="F984" s="277">
        <v>83.73</v>
      </c>
    </row>
    <row r="985" spans="1:7">
      <c r="A985">
        <v>401002822</v>
      </c>
      <c r="C985">
        <v>300</v>
      </c>
      <c r="D985">
        <v>301101</v>
      </c>
      <c r="E985" s="277">
        <v>0</v>
      </c>
      <c r="F985" s="277">
        <v>0</v>
      </c>
      <c r="G985" s="277">
        <v>440.71</v>
      </c>
    </row>
    <row r="986" spans="1:7">
      <c r="A986">
        <v>6053003214</v>
      </c>
      <c r="B986" s="277">
        <v>110.17</v>
      </c>
      <c r="C986">
        <v>300</v>
      </c>
      <c r="D986">
        <v>301101</v>
      </c>
      <c r="E986" s="277">
        <v>110.17</v>
      </c>
      <c r="F986" s="277">
        <v>20.93</v>
      </c>
    </row>
    <row r="987" spans="1:7">
      <c r="A987">
        <v>401002822</v>
      </c>
      <c r="C987">
        <v>300</v>
      </c>
      <c r="D987">
        <v>301101</v>
      </c>
      <c r="E987" s="277">
        <v>0</v>
      </c>
      <c r="F987" s="277">
        <v>0</v>
      </c>
      <c r="G987" s="277">
        <v>110.17</v>
      </c>
    </row>
    <row r="988" spans="1:7">
      <c r="A988">
        <v>6053003214</v>
      </c>
      <c r="B988" s="277">
        <v>440.71</v>
      </c>
      <c r="C988">
        <v>300</v>
      </c>
      <c r="D988">
        <v>301101</v>
      </c>
      <c r="E988" s="277">
        <v>440.71</v>
      </c>
      <c r="F988" s="277">
        <v>83.73</v>
      </c>
    </row>
    <row r="989" spans="1:7">
      <c r="A989">
        <v>401002822</v>
      </c>
      <c r="C989">
        <v>300</v>
      </c>
      <c r="D989">
        <v>301101</v>
      </c>
      <c r="E989" s="277">
        <v>0</v>
      </c>
      <c r="F989" s="277">
        <v>0</v>
      </c>
      <c r="G989" s="277">
        <v>440.71</v>
      </c>
    </row>
    <row r="990" spans="1:7">
      <c r="A990">
        <v>6053003214</v>
      </c>
      <c r="B990" s="277">
        <v>330.53</v>
      </c>
      <c r="C990">
        <v>300</v>
      </c>
      <c r="D990">
        <v>301101</v>
      </c>
      <c r="E990" s="277">
        <v>330.53</v>
      </c>
      <c r="F990" s="277">
        <v>62.8</v>
      </c>
    </row>
    <row r="991" spans="1:7">
      <c r="A991">
        <v>401002822</v>
      </c>
      <c r="C991">
        <v>300</v>
      </c>
      <c r="D991">
        <v>301101</v>
      </c>
      <c r="E991" s="277">
        <v>0</v>
      </c>
      <c r="F991" s="277">
        <v>0</v>
      </c>
      <c r="G991" s="277">
        <v>330.53</v>
      </c>
    </row>
    <row r="992" spans="1:7">
      <c r="A992">
        <v>6053003214</v>
      </c>
      <c r="B992" s="277">
        <v>330.53</v>
      </c>
      <c r="C992">
        <v>300</v>
      </c>
      <c r="D992">
        <v>301101</v>
      </c>
      <c r="E992" s="277">
        <v>330.53</v>
      </c>
      <c r="F992" s="277">
        <v>62.8</v>
      </c>
    </row>
    <row r="993" spans="1:7">
      <c r="A993">
        <v>401002822</v>
      </c>
      <c r="C993">
        <v>300</v>
      </c>
      <c r="D993">
        <v>301101</v>
      </c>
      <c r="E993" s="277">
        <v>0</v>
      </c>
      <c r="F993" s="277">
        <v>0</v>
      </c>
      <c r="G993" s="277">
        <v>330.53</v>
      </c>
    </row>
    <row r="994" spans="1:7">
      <c r="A994">
        <v>4426</v>
      </c>
      <c r="B994" s="277">
        <v>2093.36</v>
      </c>
      <c r="C994">
        <v>300</v>
      </c>
      <c r="D994">
        <v>301101</v>
      </c>
      <c r="E994" s="277">
        <v>0</v>
      </c>
      <c r="F994" s="277">
        <v>0</v>
      </c>
    </row>
    <row r="995" spans="1:7">
      <c r="A995">
        <v>401002822</v>
      </c>
      <c r="C995">
        <v>300</v>
      </c>
      <c r="D995">
        <v>301101</v>
      </c>
      <c r="E995" s="277">
        <v>0</v>
      </c>
      <c r="F995" s="277">
        <v>0</v>
      </c>
      <c r="G995" s="277">
        <v>2093.36</v>
      </c>
    </row>
    <row r="996" spans="1:7">
      <c r="A996">
        <v>62600663</v>
      </c>
      <c r="B996" s="277">
        <v>5572.53</v>
      </c>
      <c r="C996">
        <v>300</v>
      </c>
      <c r="D996">
        <v>301101</v>
      </c>
      <c r="E996" s="277">
        <v>5572.53</v>
      </c>
      <c r="F996" s="277">
        <v>1058.78</v>
      </c>
    </row>
    <row r="997" spans="1:7">
      <c r="A997">
        <v>401003454</v>
      </c>
      <c r="C997">
        <v>300</v>
      </c>
      <c r="D997">
        <v>301101</v>
      </c>
      <c r="E997" s="277">
        <v>0</v>
      </c>
      <c r="F997" s="277">
        <v>0</v>
      </c>
      <c r="G997" s="277">
        <v>5572.53</v>
      </c>
    </row>
    <row r="998" spans="1:7">
      <c r="A998">
        <v>62600663</v>
      </c>
      <c r="B998" s="277">
        <v>2484.0500000000002</v>
      </c>
      <c r="C998">
        <v>300</v>
      </c>
      <c r="D998">
        <v>301101</v>
      </c>
      <c r="E998" s="277">
        <v>2484.0500000000002</v>
      </c>
      <c r="F998" s="277">
        <v>471.97</v>
      </c>
    </row>
    <row r="999" spans="1:7">
      <c r="A999">
        <v>401003454</v>
      </c>
      <c r="C999">
        <v>300</v>
      </c>
      <c r="D999">
        <v>301101</v>
      </c>
      <c r="E999" s="277">
        <v>0</v>
      </c>
      <c r="F999" s="277">
        <v>0</v>
      </c>
      <c r="G999" s="277">
        <v>2484.0500000000002</v>
      </c>
    </row>
    <row r="1000" spans="1:7">
      <c r="A1000">
        <v>62600663</v>
      </c>
      <c r="B1000" s="277">
        <v>148.86000000000001</v>
      </c>
      <c r="C1000">
        <v>300</v>
      </c>
      <c r="D1000">
        <v>301101</v>
      </c>
      <c r="E1000" s="277">
        <v>148.86000000000001</v>
      </c>
      <c r="F1000" s="277">
        <v>28.28</v>
      </c>
    </row>
    <row r="1001" spans="1:7">
      <c r="A1001">
        <v>401003454</v>
      </c>
      <c r="C1001">
        <v>300</v>
      </c>
      <c r="D1001">
        <v>301101</v>
      </c>
      <c r="E1001" s="277">
        <v>0</v>
      </c>
      <c r="F1001" s="277">
        <v>0</v>
      </c>
      <c r="G1001" s="277">
        <v>148.86000000000001</v>
      </c>
    </row>
    <row r="1002" spans="1:7">
      <c r="A1002">
        <v>62600663</v>
      </c>
      <c r="B1002" s="277">
        <v>238.54</v>
      </c>
      <c r="C1002">
        <v>300</v>
      </c>
      <c r="D1002">
        <v>301101</v>
      </c>
      <c r="E1002" s="277">
        <v>238.54</v>
      </c>
      <c r="F1002" s="277">
        <v>45.32</v>
      </c>
    </row>
    <row r="1003" spans="1:7">
      <c r="A1003">
        <v>401003454</v>
      </c>
      <c r="C1003">
        <v>300</v>
      </c>
      <c r="D1003">
        <v>301101</v>
      </c>
      <c r="E1003" s="277">
        <v>0</v>
      </c>
      <c r="F1003" s="277">
        <v>0</v>
      </c>
      <c r="G1003" s="277">
        <v>238.54</v>
      </c>
    </row>
    <row r="1004" spans="1:7">
      <c r="A1004">
        <v>62600663</v>
      </c>
      <c r="B1004" s="277">
        <v>178.46</v>
      </c>
      <c r="C1004">
        <v>300</v>
      </c>
      <c r="D1004">
        <v>301101</v>
      </c>
      <c r="E1004" s="277">
        <v>178.46</v>
      </c>
      <c r="F1004" s="277">
        <v>33.909999999999997</v>
      </c>
    </row>
    <row r="1005" spans="1:7">
      <c r="A1005">
        <v>401003454</v>
      </c>
      <c r="C1005">
        <v>300</v>
      </c>
      <c r="D1005">
        <v>301101</v>
      </c>
      <c r="E1005" s="277">
        <v>0</v>
      </c>
      <c r="F1005" s="277">
        <v>0</v>
      </c>
      <c r="G1005" s="277">
        <v>178.46</v>
      </c>
    </row>
    <row r="1006" spans="1:7">
      <c r="A1006">
        <v>62600663</v>
      </c>
      <c r="B1006" s="277">
        <v>148.86000000000001</v>
      </c>
      <c r="C1006">
        <v>300</v>
      </c>
      <c r="D1006">
        <v>301101</v>
      </c>
      <c r="E1006" s="277">
        <v>148.86000000000001</v>
      </c>
      <c r="F1006" s="277">
        <v>28.28</v>
      </c>
    </row>
    <row r="1007" spans="1:7">
      <c r="A1007">
        <v>401003454</v>
      </c>
      <c r="C1007">
        <v>300</v>
      </c>
      <c r="D1007">
        <v>301101</v>
      </c>
      <c r="E1007" s="277">
        <v>0</v>
      </c>
      <c r="F1007" s="277">
        <v>0</v>
      </c>
      <c r="G1007" s="277">
        <v>148.86000000000001</v>
      </c>
    </row>
    <row r="1008" spans="1:7">
      <c r="A1008">
        <v>62600663</v>
      </c>
      <c r="B1008" s="277">
        <v>47.53</v>
      </c>
      <c r="C1008">
        <v>300</v>
      </c>
      <c r="D1008">
        <v>301101</v>
      </c>
      <c r="E1008" s="277">
        <v>47.53</v>
      </c>
      <c r="F1008" s="277">
        <v>9.0299999999999994</v>
      </c>
    </row>
    <row r="1009" spans="1:7">
      <c r="A1009">
        <v>401003454</v>
      </c>
      <c r="C1009">
        <v>300</v>
      </c>
      <c r="D1009">
        <v>301101</v>
      </c>
      <c r="E1009" s="277">
        <v>0</v>
      </c>
      <c r="F1009" s="277">
        <v>0</v>
      </c>
      <c r="G1009" s="277">
        <v>47.53</v>
      </c>
    </row>
    <row r="1010" spans="1:7">
      <c r="A1010">
        <v>62600663</v>
      </c>
      <c r="B1010" s="277">
        <v>89.68</v>
      </c>
      <c r="C1010">
        <v>300</v>
      </c>
      <c r="D1010">
        <v>301101</v>
      </c>
      <c r="E1010" s="277">
        <v>89.68</v>
      </c>
      <c r="F1010" s="277">
        <v>17.04</v>
      </c>
    </row>
    <row r="1011" spans="1:7">
      <c r="A1011">
        <v>401003454</v>
      </c>
      <c r="C1011">
        <v>300</v>
      </c>
      <c r="D1011">
        <v>301101</v>
      </c>
      <c r="E1011" s="277">
        <v>0</v>
      </c>
      <c r="F1011" s="277">
        <v>0</v>
      </c>
      <c r="G1011" s="277">
        <v>89.68</v>
      </c>
    </row>
    <row r="1012" spans="1:7">
      <c r="A1012">
        <v>62600663</v>
      </c>
      <c r="B1012" s="277">
        <v>59.19</v>
      </c>
      <c r="C1012">
        <v>300</v>
      </c>
      <c r="D1012">
        <v>301101</v>
      </c>
      <c r="E1012" s="277">
        <v>59.19</v>
      </c>
      <c r="F1012" s="277">
        <v>11.25</v>
      </c>
    </row>
    <row r="1013" spans="1:7">
      <c r="A1013">
        <v>401003454</v>
      </c>
      <c r="C1013">
        <v>300</v>
      </c>
      <c r="D1013">
        <v>301101</v>
      </c>
      <c r="E1013" s="277">
        <v>0</v>
      </c>
      <c r="F1013" s="277">
        <v>0</v>
      </c>
      <c r="G1013" s="277">
        <v>59.19</v>
      </c>
    </row>
    <row r="1014" spans="1:7">
      <c r="A1014">
        <v>4426</v>
      </c>
      <c r="B1014" s="277">
        <v>1703.86</v>
      </c>
      <c r="C1014">
        <v>300</v>
      </c>
      <c r="D1014">
        <v>301101</v>
      </c>
      <c r="E1014" s="277">
        <v>0</v>
      </c>
      <c r="F1014" s="277">
        <v>0</v>
      </c>
    </row>
    <row r="1015" spans="1:7">
      <c r="A1015">
        <v>401003454</v>
      </c>
      <c r="C1015">
        <v>300</v>
      </c>
      <c r="D1015">
        <v>301101</v>
      </c>
      <c r="E1015" s="277">
        <v>0</v>
      </c>
      <c r="F1015" s="277">
        <v>0</v>
      </c>
      <c r="G1015" s="277">
        <v>1703.86</v>
      </c>
    </row>
    <row r="1016" spans="1:7">
      <c r="A1016">
        <v>62400687</v>
      </c>
      <c r="B1016" s="277">
        <v>921.84</v>
      </c>
      <c r="C1016">
        <v>300</v>
      </c>
      <c r="D1016">
        <v>301101</v>
      </c>
      <c r="E1016" s="277">
        <v>921.84</v>
      </c>
      <c r="F1016" s="277">
        <v>175.15</v>
      </c>
    </row>
    <row r="1017" spans="1:7">
      <c r="A1017">
        <v>40100986</v>
      </c>
      <c r="C1017">
        <v>300</v>
      </c>
      <c r="D1017">
        <v>301101</v>
      </c>
      <c r="E1017" s="277">
        <v>0</v>
      </c>
      <c r="F1017" s="277">
        <v>0</v>
      </c>
      <c r="G1017" s="277">
        <v>921.84</v>
      </c>
    </row>
    <row r="1018" spans="1:7">
      <c r="A1018">
        <v>62400687</v>
      </c>
      <c r="B1018" s="277">
        <v>460.92</v>
      </c>
      <c r="C1018">
        <v>300</v>
      </c>
      <c r="D1018">
        <v>301101</v>
      </c>
      <c r="E1018" s="277">
        <v>460.92</v>
      </c>
      <c r="F1018" s="277">
        <v>87.57</v>
      </c>
    </row>
    <row r="1019" spans="1:7">
      <c r="A1019">
        <v>40100986</v>
      </c>
      <c r="C1019">
        <v>300</v>
      </c>
      <c r="D1019">
        <v>301101</v>
      </c>
      <c r="E1019" s="277">
        <v>0</v>
      </c>
      <c r="F1019" s="277">
        <v>0</v>
      </c>
      <c r="G1019" s="277">
        <v>460.92</v>
      </c>
    </row>
    <row r="1020" spans="1:7">
      <c r="A1020">
        <v>62400687</v>
      </c>
      <c r="B1020" s="277">
        <v>460.92</v>
      </c>
      <c r="C1020">
        <v>300</v>
      </c>
      <c r="D1020">
        <v>301101</v>
      </c>
      <c r="E1020" s="277">
        <v>460.92</v>
      </c>
      <c r="F1020" s="277">
        <v>87.57</v>
      </c>
    </row>
    <row r="1021" spans="1:7">
      <c r="A1021">
        <v>40100986</v>
      </c>
      <c r="C1021">
        <v>300</v>
      </c>
      <c r="D1021">
        <v>301101</v>
      </c>
      <c r="E1021" s="277">
        <v>0</v>
      </c>
      <c r="F1021" s="277">
        <v>0</v>
      </c>
      <c r="G1021" s="277">
        <v>460.92</v>
      </c>
    </row>
    <row r="1022" spans="1:7">
      <c r="A1022">
        <v>4426</v>
      </c>
      <c r="B1022" s="277">
        <v>350.29</v>
      </c>
      <c r="C1022">
        <v>300</v>
      </c>
      <c r="D1022">
        <v>301101</v>
      </c>
      <c r="E1022" s="277">
        <v>0</v>
      </c>
      <c r="F1022" s="277">
        <v>0</v>
      </c>
    </row>
    <row r="1023" spans="1:7">
      <c r="A1023">
        <v>40100986</v>
      </c>
      <c r="C1023">
        <v>300</v>
      </c>
      <c r="D1023">
        <v>301101</v>
      </c>
      <c r="E1023" s="277">
        <v>0</v>
      </c>
      <c r="F1023" s="277">
        <v>0</v>
      </c>
      <c r="G1023" s="277">
        <v>350.29</v>
      </c>
    </row>
    <row r="1024" spans="1:7">
      <c r="A1024">
        <v>624002763</v>
      </c>
      <c r="B1024" s="277">
        <v>7307.08</v>
      </c>
      <c r="C1024">
        <v>300</v>
      </c>
      <c r="D1024">
        <v>301101</v>
      </c>
      <c r="E1024" s="277">
        <v>7307.08</v>
      </c>
      <c r="F1024" s="277">
        <v>1388.35</v>
      </c>
    </row>
    <row r="1025" spans="1:7">
      <c r="A1025">
        <v>401001061</v>
      </c>
      <c r="C1025">
        <v>300</v>
      </c>
      <c r="D1025">
        <v>301101</v>
      </c>
      <c r="E1025" s="277">
        <v>0</v>
      </c>
      <c r="F1025" s="277">
        <v>0</v>
      </c>
      <c r="G1025" s="277">
        <v>7307.08</v>
      </c>
    </row>
    <row r="1026" spans="1:7">
      <c r="A1026">
        <v>4426</v>
      </c>
      <c r="B1026" s="277">
        <v>1388.35</v>
      </c>
      <c r="C1026">
        <v>300</v>
      </c>
      <c r="D1026">
        <v>301101</v>
      </c>
      <c r="E1026" s="277">
        <v>0</v>
      </c>
      <c r="F1026" s="277">
        <v>0</v>
      </c>
    </row>
    <row r="1027" spans="1:7">
      <c r="A1027">
        <v>401001061</v>
      </c>
      <c r="C1027">
        <v>300</v>
      </c>
      <c r="D1027">
        <v>301101</v>
      </c>
      <c r="E1027" s="277">
        <v>0</v>
      </c>
      <c r="F1027" s="277">
        <v>0</v>
      </c>
      <c r="G1027" s="277">
        <v>1388.35</v>
      </c>
    </row>
    <row r="1028" spans="1:7">
      <c r="A1028">
        <v>4426</v>
      </c>
      <c r="B1028" s="277">
        <v>-0.01</v>
      </c>
      <c r="C1028">
        <v>300</v>
      </c>
      <c r="D1028">
        <v>301101</v>
      </c>
      <c r="E1028" s="277">
        <v>0</v>
      </c>
      <c r="F1028" s="277">
        <v>0</v>
      </c>
    </row>
    <row r="1029" spans="1:7">
      <c r="A1029">
        <v>401001061</v>
      </c>
      <c r="C1029">
        <v>300</v>
      </c>
      <c r="D1029">
        <v>301101</v>
      </c>
      <c r="E1029" s="277">
        <v>0</v>
      </c>
      <c r="F1029" s="277">
        <v>0</v>
      </c>
      <c r="G1029" s="277">
        <v>-0.01</v>
      </c>
    </row>
    <row r="1030" spans="1:7">
      <c r="A1030">
        <v>308003137</v>
      </c>
      <c r="B1030" s="277">
        <v>9792.48</v>
      </c>
      <c r="C1030">
        <v>300</v>
      </c>
      <c r="D1030">
        <v>301101</v>
      </c>
      <c r="E1030" s="277">
        <v>9792.48</v>
      </c>
      <c r="F1030" s="277">
        <v>1860.57</v>
      </c>
    </row>
    <row r="1031" spans="1:7">
      <c r="A1031">
        <v>401001061</v>
      </c>
      <c r="C1031">
        <v>300</v>
      </c>
      <c r="D1031">
        <v>301101</v>
      </c>
      <c r="E1031" s="277">
        <v>0</v>
      </c>
      <c r="F1031" s="277">
        <v>0</v>
      </c>
      <c r="G1031" s="277">
        <v>9792.48</v>
      </c>
    </row>
    <row r="1032" spans="1:7">
      <c r="A1032">
        <v>4426</v>
      </c>
      <c r="B1032" s="277">
        <v>1860.57</v>
      </c>
      <c r="C1032">
        <v>300</v>
      </c>
      <c r="D1032">
        <v>301101</v>
      </c>
      <c r="E1032" s="277">
        <v>0</v>
      </c>
      <c r="F1032" s="277">
        <v>0</v>
      </c>
    </row>
    <row r="1033" spans="1:7">
      <c r="A1033">
        <v>401001061</v>
      </c>
      <c r="C1033">
        <v>300</v>
      </c>
      <c r="D1033">
        <v>301101</v>
      </c>
      <c r="E1033" s="277">
        <v>0</v>
      </c>
      <c r="F1033" s="277">
        <v>0</v>
      </c>
      <c r="G1033" s="277">
        <v>1860.57</v>
      </c>
    </row>
    <row r="1034" spans="1:7">
      <c r="A1034">
        <v>4426</v>
      </c>
      <c r="B1034" s="277">
        <v>0</v>
      </c>
      <c r="C1034">
        <v>300</v>
      </c>
      <c r="D1034">
        <v>301101</v>
      </c>
      <c r="E1034" s="277">
        <v>0</v>
      </c>
      <c r="F1034" s="277">
        <v>0</v>
      </c>
    </row>
    <row r="1035" spans="1:7">
      <c r="A1035">
        <v>401001061</v>
      </c>
      <c r="C1035">
        <v>300</v>
      </c>
      <c r="D1035">
        <v>301101</v>
      </c>
      <c r="E1035" s="277">
        <v>0</v>
      </c>
      <c r="F1035" s="277">
        <v>0</v>
      </c>
      <c r="G1035" s="277">
        <v>0</v>
      </c>
    </row>
    <row r="1036" spans="1:7">
      <c r="A1036">
        <v>624002766</v>
      </c>
      <c r="B1036" s="277">
        <v>4627.29</v>
      </c>
      <c r="C1036">
        <v>300</v>
      </c>
      <c r="D1036">
        <v>301101</v>
      </c>
      <c r="E1036" s="277">
        <v>4627.2915999999996</v>
      </c>
      <c r="F1036" s="277">
        <v>879.19</v>
      </c>
    </row>
    <row r="1037" spans="1:7">
      <c r="A1037">
        <v>401001061</v>
      </c>
      <c r="C1037">
        <v>300</v>
      </c>
      <c r="D1037">
        <v>301101</v>
      </c>
      <c r="E1037" s="277">
        <v>0</v>
      </c>
      <c r="F1037" s="277">
        <v>0</v>
      </c>
      <c r="G1037" s="277">
        <v>4627.29</v>
      </c>
    </row>
    <row r="1038" spans="1:7">
      <c r="A1038">
        <v>4426</v>
      </c>
      <c r="B1038" s="277">
        <v>879.19</v>
      </c>
      <c r="C1038">
        <v>300</v>
      </c>
      <c r="D1038">
        <v>301101</v>
      </c>
      <c r="E1038" s="277">
        <v>0</v>
      </c>
      <c r="F1038" s="277">
        <v>0</v>
      </c>
    </row>
    <row r="1039" spans="1:7">
      <c r="A1039">
        <v>401001061</v>
      </c>
      <c r="C1039">
        <v>300</v>
      </c>
      <c r="D1039">
        <v>301101</v>
      </c>
      <c r="E1039" s="277">
        <v>0</v>
      </c>
      <c r="F1039" s="277">
        <v>0</v>
      </c>
      <c r="G1039" s="277">
        <v>879.19</v>
      </c>
    </row>
    <row r="1040" spans="1:7">
      <c r="A1040">
        <v>4426</v>
      </c>
      <c r="B1040" s="277">
        <v>0</v>
      </c>
      <c r="C1040">
        <v>300</v>
      </c>
      <c r="D1040">
        <v>301101</v>
      </c>
      <c r="E1040" s="277">
        <v>0</v>
      </c>
      <c r="F1040" s="277">
        <v>0</v>
      </c>
    </row>
    <row r="1041" spans="1:7">
      <c r="A1041">
        <v>401001061</v>
      </c>
      <c r="C1041">
        <v>300</v>
      </c>
      <c r="D1041">
        <v>301101</v>
      </c>
      <c r="E1041" s="277">
        <v>0</v>
      </c>
      <c r="F1041" s="277">
        <v>0</v>
      </c>
      <c r="G1041" s="277">
        <v>0</v>
      </c>
    </row>
    <row r="1042" spans="1:7">
      <c r="A1042">
        <v>624002763</v>
      </c>
      <c r="B1042" s="277">
        <v>5223.6499999999996</v>
      </c>
      <c r="C1042">
        <v>300</v>
      </c>
      <c r="D1042">
        <v>301101</v>
      </c>
      <c r="E1042" s="277">
        <v>5223.6499999999996</v>
      </c>
      <c r="F1042" s="277">
        <v>992.49</v>
      </c>
    </row>
    <row r="1043" spans="1:7">
      <c r="A1043">
        <v>401001061</v>
      </c>
      <c r="C1043">
        <v>300</v>
      </c>
      <c r="D1043">
        <v>301101</v>
      </c>
      <c r="E1043" s="277">
        <v>0</v>
      </c>
      <c r="F1043" s="277">
        <v>0</v>
      </c>
      <c r="G1043" s="277">
        <v>5223.6499999999996</v>
      </c>
    </row>
    <row r="1044" spans="1:7">
      <c r="A1044">
        <v>4426</v>
      </c>
      <c r="B1044" s="277">
        <v>992.49</v>
      </c>
      <c r="C1044">
        <v>300</v>
      </c>
      <c r="D1044">
        <v>301101</v>
      </c>
      <c r="E1044" s="277">
        <v>0</v>
      </c>
      <c r="F1044" s="277">
        <v>0</v>
      </c>
    </row>
    <row r="1045" spans="1:7">
      <c r="A1045">
        <v>401001061</v>
      </c>
      <c r="C1045">
        <v>300</v>
      </c>
      <c r="D1045">
        <v>301101</v>
      </c>
      <c r="E1045" s="277">
        <v>0</v>
      </c>
      <c r="F1045" s="277">
        <v>0</v>
      </c>
      <c r="G1045" s="277">
        <v>992.49</v>
      </c>
    </row>
    <row r="1046" spans="1:7">
      <c r="A1046">
        <v>4426</v>
      </c>
      <c r="B1046" s="277">
        <v>0</v>
      </c>
      <c r="C1046">
        <v>300</v>
      </c>
      <c r="D1046">
        <v>301101</v>
      </c>
      <c r="E1046" s="277">
        <v>0</v>
      </c>
      <c r="F1046" s="277">
        <v>0</v>
      </c>
    </row>
    <row r="1047" spans="1:7">
      <c r="A1047">
        <v>401001061</v>
      </c>
      <c r="C1047">
        <v>300</v>
      </c>
      <c r="D1047">
        <v>301101</v>
      </c>
      <c r="E1047" s="277">
        <v>0</v>
      </c>
      <c r="F1047" s="277">
        <v>0</v>
      </c>
      <c r="G1047" s="277">
        <v>0</v>
      </c>
    </row>
    <row r="1048" spans="1:7">
      <c r="A1048">
        <v>6022003470</v>
      </c>
      <c r="B1048" s="277">
        <v>2562.2199999999998</v>
      </c>
      <c r="C1048">
        <v>300</v>
      </c>
      <c r="D1048">
        <v>301101</v>
      </c>
      <c r="E1048" s="277">
        <v>2562.2199999999998</v>
      </c>
      <c r="F1048" s="277">
        <v>486.82</v>
      </c>
    </row>
    <row r="1049" spans="1:7">
      <c r="A1049">
        <v>40100976</v>
      </c>
      <c r="C1049">
        <v>300</v>
      </c>
      <c r="D1049">
        <v>301101</v>
      </c>
      <c r="E1049" s="277">
        <v>0</v>
      </c>
      <c r="F1049" s="277">
        <v>0</v>
      </c>
      <c r="G1049" s="277">
        <v>2562.2199999999998</v>
      </c>
    </row>
    <row r="1050" spans="1:7">
      <c r="A1050">
        <v>4426</v>
      </c>
      <c r="B1050" s="277">
        <v>486.82</v>
      </c>
      <c r="C1050">
        <v>300</v>
      </c>
      <c r="D1050">
        <v>301101</v>
      </c>
      <c r="E1050" s="277">
        <v>0</v>
      </c>
      <c r="F1050" s="277">
        <v>0</v>
      </c>
    </row>
    <row r="1051" spans="1:7">
      <c r="A1051">
        <v>40100976</v>
      </c>
      <c r="C1051">
        <v>300</v>
      </c>
      <c r="D1051">
        <v>301101</v>
      </c>
      <c r="E1051" s="277">
        <v>0</v>
      </c>
      <c r="F1051" s="277">
        <v>0</v>
      </c>
      <c r="G1051" s="277">
        <v>486.82</v>
      </c>
    </row>
    <row r="1052" spans="1:7">
      <c r="A1052">
        <v>62400687</v>
      </c>
      <c r="B1052" s="277">
        <v>5132.7299999999996</v>
      </c>
      <c r="C1052">
        <v>300</v>
      </c>
      <c r="D1052">
        <v>301101</v>
      </c>
      <c r="E1052" s="277">
        <v>5132.7299999999996</v>
      </c>
      <c r="F1052" s="277">
        <v>975.22</v>
      </c>
    </row>
    <row r="1053" spans="1:7">
      <c r="A1053">
        <v>40100976</v>
      </c>
      <c r="C1053">
        <v>300</v>
      </c>
      <c r="D1053">
        <v>301101</v>
      </c>
      <c r="E1053" s="277">
        <v>0</v>
      </c>
      <c r="F1053" s="277">
        <v>0</v>
      </c>
      <c r="G1053" s="277">
        <v>5132.7299999999996</v>
      </c>
    </row>
    <row r="1054" spans="1:7">
      <c r="A1054">
        <v>4426</v>
      </c>
      <c r="B1054" s="277">
        <v>975.22</v>
      </c>
      <c r="C1054">
        <v>300</v>
      </c>
      <c r="D1054">
        <v>301101</v>
      </c>
      <c r="E1054" s="277">
        <v>0</v>
      </c>
      <c r="F1054" s="277">
        <v>0</v>
      </c>
    </row>
    <row r="1055" spans="1:7">
      <c r="A1055">
        <v>40100976</v>
      </c>
      <c r="C1055">
        <v>300</v>
      </c>
      <c r="D1055">
        <v>301101</v>
      </c>
      <c r="E1055" s="277">
        <v>0</v>
      </c>
      <c r="F1055" s="277">
        <v>0</v>
      </c>
      <c r="G1055" s="277">
        <v>975.22</v>
      </c>
    </row>
    <row r="1056" spans="1:7">
      <c r="A1056">
        <v>6022002249</v>
      </c>
      <c r="B1056" s="277">
        <v>1397.59</v>
      </c>
      <c r="C1056">
        <v>300</v>
      </c>
      <c r="D1056">
        <v>301101</v>
      </c>
      <c r="E1056" s="277">
        <v>1397.59</v>
      </c>
      <c r="F1056" s="277">
        <v>265.54000000000002</v>
      </c>
    </row>
    <row r="1057" spans="1:7">
      <c r="A1057">
        <v>40100976</v>
      </c>
      <c r="C1057">
        <v>300</v>
      </c>
      <c r="D1057">
        <v>301101</v>
      </c>
      <c r="E1057" s="277">
        <v>0</v>
      </c>
      <c r="F1057" s="277">
        <v>0</v>
      </c>
      <c r="G1057" s="277">
        <v>1397.59</v>
      </c>
    </row>
    <row r="1058" spans="1:7">
      <c r="A1058">
        <v>4426</v>
      </c>
      <c r="B1058" s="277">
        <v>265.54000000000002</v>
      </c>
      <c r="C1058">
        <v>300</v>
      </c>
      <c r="D1058">
        <v>301101</v>
      </c>
      <c r="E1058" s="277">
        <v>0</v>
      </c>
      <c r="F1058" s="277">
        <v>0</v>
      </c>
    </row>
    <row r="1059" spans="1:7">
      <c r="A1059">
        <v>40100976</v>
      </c>
      <c r="C1059">
        <v>300</v>
      </c>
      <c r="D1059">
        <v>301101</v>
      </c>
      <c r="E1059" s="277">
        <v>0</v>
      </c>
      <c r="F1059" s="277">
        <v>0</v>
      </c>
      <c r="G1059" s="277">
        <v>265.54000000000002</v>
      </c>
    </row>
    <row r="1060" spans="1:7">
      <c r="A1060">
        <v>635002347</v>
      </c>
      <c r="B1060" s="277">
        <v>60.26</v>
      </c>
      <c r="C1060">
        <v>300</v>
      </c>
      <c r="D1060">
        <v>301101</v>
      </c>
      <c r="E1060" s="277">
        <v>60.26</v>
      </c>
      <c r="F1060" s="277">
        <v>11.45</v>
      </c>
    </row>
    <row r="1061" spans="1:7">
      <c r="A1061">
        <v>40100976</v>
      </c>
      <c r="C1061">
        <v>300</v>
      </c>
      <c r="D1061">
        <v>301101</v>
      </c>
      <c r="E1061" s="277">
        <v>0</v>
      </c>
      <c r="F1061" s="277">
        <v>0</v>
      </c>
      <c r="G1061" s="277">
        <v>60.26</v>
      </c>
    </row>
    <row r="1062" spans="1:7">
      <c r="A1062">
        <v>4426</v>
      </c>
      <c r="B1062" s="277">
        <v>11.47</v>
      </c>
      <c r="C1062">
        <v>300</v>
      </c>
      <c r="D1062">
        <v>301101</v>
      </c>
      <c r="E1062" s="277">
        <v>0</v>
      </c>
      <c r="F1062" s="277">
        <v>0</v>
      </c>
    </row>
    <row r="1063" spans="1:7">
      <c r="A1063">
        <v>40100976</v>
      </c>
      <c r="C1063">
        <v>300</v>
      </c>
      <c r="D1063">
        <v>301101</v>
      </c>
      <c r="E1063" s="277">
        <v>0</v>
      </c>
      <c r="F1063" s="277">
        <v>0</v>
      </c>
      <c r="G1063" s="277">
        <v>11.47</v>
      </c>
    </row>
    <row r="1064" spans="1:7">
      <c r="A1064">
        <v>604002381</v>
      </c>
      <c r="B1064" s="277">
        <v>189.08</v>
      </c>
      <c r="C1064">
        <v>300</v>
      </c>
      <c r="D1064">
        <v>301101</v>
      </c>
      <c r="E1064" s="277">
        <v>189.07560000000001</v>
      </c>
      <c r="F1064" s="277">
        <v>35.92</v>
      </c>
    </row>
    <row r="1065" spans="1:7">
      <c r="A1065">
        <v>401002840</v>
      </c>
      <c r="C1065">
        <v>300</v>
      </c>
      <c r="D1065">
        <v>301101</v>
      </c>
      <c r="E1065" s="277">
        <v>0</v>
      </c>
      <c r="F1065" s="277">
        <v>0</v>
      </c>
      <c r="G1065" s="277">
        <v>189.08</v>
      </c>
    </row>
    <row r="1066" spans="1:7">
      <c r="A1066">
        <v>4426</v>
      </c>
      <c r="B1066" s="277">
        <v>35.92</v>
      </c>
      <c r="C1066">
        <v>300</v>
      </c>
      <c r="D1066">
        <v>301101</v>
      </c>
      <c r="E1066" s="277">
        <v>0</v>
      </c>
      <c r="F1066" s="277">
        <v>0</v>
      </c>
    </row>
    <row r="1067" spans="1:7">
      <c r="A1067">
        <v>401002840</v>
      </c>
      <c r="C1067">
        <v>300</v>
      </c>
      <c r="D1067">
        <v>301101</v>
      </c>
      <c r="E1067" s="277">
        <v>0</v>
      </c>
      <c r="F1067" s="277">
        <v>0</v>
      </c>
      <c r="G1067" s="277">
        <v>35.92</v>
      </c>
    </row>
    <row r="1068" spans="1:7">
      <c r="A1068">
        <v>624002762</v>
      </c>
      <c r="B1068" s="277">
        <v>214</v>
      </c>
      <c r="C1068">
        <v>300</v>
      </c>
      <c r="D1068">
        <v>301101</v>
      </c>
      <c r="E1068" s="277">
        <v>214</v>
      </c>
      <c r="F1068" s="277">
        <v>40.659999999999997</v>
      </c>
    </row>
    <row r="1069" spans="1:7">
      <c r="A1069">
        <v>401002222</v>
      </c>
      <c r="C1069">
        <v>300</v>
      </c>
      <c r="D1069">
        <v>301101</v>
      </c>
      <c r="E1069" s="277">
        <v>0</v>
      </c>
      <c r="F1069" s="277">
        <v>0</v>
      </c>
      <c r="G1069" s="277">
        <v>214</v>
      </c>
    </row>
    <row r="1070" spans="1:7">
      <c r="A1070">
        <v>4426</v>
      </c>
      <c r="B1070" s="277">
        <v>40.659999999999997</v>
      </c>
      <c r="C1070">
        <v>300</v>
      </c>
      <c r="D1070">
        <v>301101</v>
      </c>
      <c r="E1070" s="277">
        <v>0</v>
      </c>
      <c r="F1070" s="277">
        <v>0</v>
      </c>
    </row>
    <row r="1071" spans="1:7">
      <c r="A1071">
        <v>401002222</v>
      </c>
      <c r="C1071">
        <v>300</v>
      </c>
      <c r="D1071">
        <v>301101</v>
      </c>
      <c r="E1071" s="277">
        <v>0</v>
      </c>
      <c r="F1071" s="277">
        <v>0</v>
      </c>
      <c r="G1071" s="277">
        <v>40.659999999999997</v>
      </c>
    </row>
    <row r="1072" spans="1:7">
      <c r="A1072">
        <v>308003137</v>
      </c>
      <c r="B1072" s="277">
        <v>2959.05</v>
      </c>
      <c r="C1072">
        <v>300</v>
      </c>
      <c r="D1072">
        <v>308302</v>
      </c>
      <c r="E1072" s="277">
        <v>2959.05</v>
      </c>
      <c r="F1072" s="277">
        <v>0</v>
      </c>
    </row>
    <row r="1073" spans="1:7">
      <c r="A1073">
        <v>40100860</v>
      </c>
      <c r="C1073">
        <v>300</v>
      </c>
      <c r="D1073">
        <v>308302</v>
      </c>
      <c r="E1073" s="277">
        <v>0</v>
      </c>
      <c r="F1073" s="277">
        <v>0</v>
      </c>
      <c r="G1073" s="277">
        <v>2959.05</v>
      </c>
    </row>
    <row r="1074" spans="1:7">
      <c r="A1074">
        <v>624002763</v>
      </c>
      <c r="B1074" s="277">
        <v>2783.65</v>
      </c>
      <c r="C1074">
        <v>300</v>
      </c>
      <c r="D1074">
        <v>301101</v>
      </c>
      <c r="E1074" s="277">
        <v>2783.6471000000001</v>
      </c>
      <c r="F1074" s="277">
        <v>528.89</v>
      </c>
    </row>
    <row r="1075" spans="1:7">
      <c r="A1075">
        <v>40100829</v>
      </c>
      <c r="C1075">
        <v>300</v>
      </c>
      <c r="D1075">
        <v>301101</v>
      </c>
      <c r="E1075" s="277">
        <v>0</v>
      </c>
      <c r="F1075" s="277">
        <v>0</v>
      </c>
      <c r="G1075" s="277">
        <v>2783.65</v>
      </c>
    </row>
    <row r="1076" spans="1:7">
      <c r="A1076">
        <v>4426</v>
      </c>
      <c r="B1076" s="277">
        <v>528.89</v>
      </c>
      <c r="C1076">
        <v>300</v>
      </c>
      <c r="D1076">
        <v>301101</v>
      </c>
      <c r="E1076" s="277">
        <v>0</v>
      </c>
      <c r="F1076" s="277">
        <v>0</v>
      </c>
    </row>
    <row r="1077" spans="1:7">
      <c r="A1077">
        <v>40100829</v>
      </c>
      <c r="C1077">
        <v>300</v>
      </c>
      <c r="D1077">
        <v>301101</v>
      </c>
      <c r="E1077" s="277">
        <v>0</v>
      </c>
      <c r="F1077" s="277">
        <v>0</v>
      </c>
      <c r="G1077" s="277">
        <v>528.89</v>
      </c>
    </row>
    <row r="1078" spans="1:7">
      <c r="A1078">
        <v>62600662</v>
      </c>
      <c r="B1078" s="277">
        <v>44.04</v>
      </c>
      <c r="C1078">
        <v>300</v>
      </c>
      <c r="D1078">
        <v>301101</v>
      </c>
      <c r="E1078" s="277">
        <v>44.042000000000002</v>
      </c>
      <c r="F1078" s="277">
        <v>8.3699999999999992</v>
      </c>
    </row>
    <row r="1079" spans="1:7">
      <c r="A1079">
        <v>401001065</v>
      </c>
      <c r="C1079">
        <v>300</v>
      </c>
      <c r="D1079">
        <v>301101</v>
      </c>
      <c r="E1079" s="277">
        <v>0</v>
      </c>
      <c r="F1079" s="277">
        <v>0</v>
      </c>
      <c r="G1079" s="277">
        <v>44.04</v>
      </c>
    </row>
    <row r="1080" spans="1:7">
      <c r="A1080">
        <v>4426</v>
      </c>
      <c r="B1080" s="277">
        <v>8.3699999999999992</v>
      </c>
      <c r="C1080">
        <v>300</v>
      </c>
      <c r="D1080">
        <v>301101</v>
      </c>
      <c r="E1080" s="277">
        <v>0</v>
      </c>
      <c r="F1080" s="277">
        <v>0</v>
      </c>
    </row>
    <row r="1081" spans="1:7">
      <c r="A1081">
        <v>401001065</v>
      </c>
      <c r="C1081">
        <v>300</v>
      </c>
      <c r="D1081">
        <v>301101</v>
      </c>
      <c r="E1081" s="277">
        <v>0</v>
      </c>
      <c r="F1081" s="277">
        <v>0</v>
      </c>
      <c r="G1081" s="277">
        <v>8.3699999999999992</v>
      </c>
    </row>
    <row r="1082" spans="1:7">
      <c r="A1082">
        <v>62600662</v>
      </c>
      <c r="B1082" s="277">
        <v>483.28</v>
      </c>
      <c r="C1082">
        <v>300</v>
      </c>
      <c r="D1082">
        <v>301101</v>
      </c>
      <c r="E1082" s="277">
        <v>483.27730000000003</v>
      </c>
      <c r="F1082" s="277">
        <v>91.82</v>
      </c>
    </row>
    <row r="1083" spans="1:7">
      <c r="A1083">
        <v>401001065</v>
      </c>
      <c r="C1083">
        <v>300</v>
      </c>
      <c r="D1083">
        <v>301101</v>
      </c>
      <c r="E1083" s="277">
        <v>0</v>
      </c>
      <c r="F1083" s="277">
        <v>0</v>
      </c>
      <c r="G1083" s="277">
        <v>483.28</v>
      </c>
    </row>
    <row r="1084" spans="1:7">
      <c r="A1084">
        <v>4426</v>
      </c>
      <c r="B1084" s="277">
        <v>91.82</v>
      </c>
      <c r="C1084">
        <v>300</v>
      </c>
      <c r="D1084">
        <v>301101</v>
      </c>
      <c r="E1084" s="277">
        <v>0</v>
      </c>
      <c r="F1084" s="277">
        <v>0</v>
      </c>
    </row>
    <row r="1085" spans="1:7">
      <c r="A1085">
        <v>401001065</v>
      </c>
      <c r="C1085">
        <v>300</v>
      </c>
      <c r="D1085">
        <v>301101</v>
      </c>
      <c r="E1085" s="277">
        <v>0</v>
      </c>
      <c r="F1085" s="277">
        <v>0</v>
      </c>
      <c r="G1085" s="277">
        <v>91.82</v>
      </c>
    </row>
    <row r="1086" spans="1:7">
      <c r="A1086">
        <v>62800665</v>
      </c>
      <c r="B1086" s="277">
        <v>548</v>
      </c>
      <c r="C1086">
        <v>300</v>
      </c>
      <c r="D1086">
        <v>301101</v>
      </c>
      <c r="E1086" s="277">
        <v>548</v>
      </c>
      <c r="F1086" s="277">
        <v>104.12</v>
      </c>
    </row>
    <row r="1087" spans="1:7">
      <c r="A1087">
        <v>40100808</v>
      </c>
      <c r="C1087">
        <v>300</v>
      </c>
      <c r="D1087">
        <v>301101</v>
      </c>
      <c r="E1087" s="277">
        <v>0</v>
      </c>
      <c r="F1087" s="277">
        <v>0</v>
      </c>
      <c r="G1087" s="277">
        <v>548</v>
      </c>
    </row>
    <row r="1088" spans="1:7">
      <c r="A1088">
        <v>62800665</v>
      </c>
      <c r="B1088" s="277">
        <v>548</v>
      </c>
      <c r="C1088">
        <v>300</v>
      </c>
      <c r="D1088">
        <v>301101</v>
      </c>
      <c r="E1088" s="277">
        <v>548</v>
      </c>
      <c r="F1088" s="277">
        <v>104.12</v>
      </c>
    </row>
    <row r="1089" spans="1:7">
      <c r="A1089">
        <v>40100808</v>
      </c>
      <c r="C1089">
        <v>300</v>
      </c>
      <c r="D1089">
        <v>301101</v>
      </c>
      <c r="E1089" s="277">
        <v>0</v>
      </c>
      <c r="F1089" s="277">
        <v>0</v>
      </c>
      <c r="G1089" s="277">
        <v>548</v>
      </c>
    </row>
    <row r="1090" spans="1:7">
      <c r="A1090">
        <v>4426</v>
      </c>
      <c r="B1090" s="277">
        <v>104.12</v>
      </c>
      <c r="C1090">
        <v>300</v>
      </c>
      <c r="D1090">
        <v>301101</v>
      </c>
      <c r="E1090" s="277">
        <v>0</v>
      </c>
      <c r="F1090" s="277">
        <v>0</v>
      </c>
    </row>
    <row r="1091" spans="1:7">
      <c r="A1091">
        <v>40100808</v>
      </c>
      <c r="C1091">
        <v>300</v>
      </c>
      <c r="D1091">
        <v>301101</v>
      </c>
      <c r="E1091" s="277">
        <v>0</v>
      </c>
      <c r="F1091" s="277">
        <v>0</v>
      </c>
      <c r="G1091" s="277">
        <v>104.12</v>
      </c>
    </row>
    <row r="1092" spans="1:7">
      <c r="A1092">
        <v>4426</v>
      </c>
      <c r="B1092" s="277">
        <v>104.12</v>
      </c>
      <c r="C1092">
        <v>300</v>
      </c>
      <c r="D1092">
        <v>301101</v>
      </c>
      <c r="E1092" s="277">
        <v>0</v>
      </c>
      <c r="F1092" s="277">
        <v>0</v>
      </c>
    </row>
    <row r="1093" spans="1:7">
      <c r="A1093">
        <v>40100808</v>
      </c>
      <c r="C1093">
        <v>300</v>
      </c>
      <c r="D1093">
        <v>301101</v>
      </c>
      <c r="E1093" s="277">
        <v>0</v>
      </c>
      <c r="F1093" s="277">
        <v>0</v>
      </c>
      <c r="G1093" s="277">
        <v>104.12</v>
      </c>
    </row>
    <row r="1094" spans="1:7">
      <c r="A1094">
        <v>60400674</v>
      </c>
      <c r="B1094" s="277">
        <v>274.79000000000002</v>
      </c>
      <c r="C1094">
        <v>300</v>
      </c>
      <c r="D1094">
        <v>301101</v>
      </c>
      <c r="E1094" s="277">
        <v>274.78989999999999</v>
      </c>
      <c r="F1094" s="277">
        <v>52.21</v>
      </c>
    </row>
    <row r="1095" spans="1:7">
      <c r="A1095">
        <v>401002840</v>
      </c>
      <c r="C1095">
        <v>300</v>
      </c>
      <c r="D1095">
        <v>301101</v>
      </c>
      <c r="E1095" s="277">
        <v>0</v>
      </c>
      <c r="F1095" s="277">
        <v>0</v>
      </c>
      <c r="G1095" s="277">
        <v>274.79000000000002</v>
      </c>
    </row>
    <row r="1096" spans="1:7">
      <c r="A1096">
        <v>4426</v>
      </c>
      <c r="B1096" s="277">
        <v>52.21</v>
      </c>
      <c r="C1096">
        <v>300</v>
      </c>
      <c r="D1096">
        <v>301101</v>
      </c>
      <c r="E1096" s="277">
        <v>0</v>
      </c>
      <c r="F1096" s="277">
        <v>0</v>
      </c>
    </row>
    <row r="1097" spans="1:7">
      <c r="A1097">
        <v>401002840</v>
      </c>
      <c r="C1097">
        <v>300</v>
      </c>
      <c r="D1097">
        <v>301101</v>
      </c>
      <c r="E1097" s="277">
        <v>0</v>
      </c>
      <c r="F1097" s="277">
        <v>0</v>
      </c>
      <c r="G1097" s="277">
        <v>52.21</v>
      </c>
    </row>
    <row r="1098" spans="1:7">
      <c r="A1098">
        <v>532800743</v>
      </c>
      <c r="B1098" s="277">
        <v>72880</v>
      </c>
      <c r="C1098">
        <v>300</v>
      </c>
      <c r="D1098">
        <v>308302</v>
      </c>
      <c r="E1098" s="277">
        <v>72880</v>
      </c>
      <c r="F1098" s="277">
        <v>0</v>
      </c>
    </row>
    <row r="1099" spans="1:7">
      <c r="A1099">
        <v>401003157</v>
      </c>
      <c r="C1099">
        <v>300</v>
      </c>
      <c r="D1099">
        <v>308302</v>
      </c>
      <c r="E1099" s="277">
        <v>0</v>
      </c>
      <c r="F1099" s="277">
        <v>0</v>
      </c>
      <c r="G1099" s="277">
        <v>72880</v>
      </c>
    </row>
    <row r="1100" spans="1:7">
      <c r="A1100">
        <v>62800665</v>
      </c>
      <c r="B1100" s="277">
        <v>72.88</v>
      </c>
      <c r="C1100">
        <v>300</v>
      </c>
      <c r="D1100">
        <v>301101</v>
      </c>
      <c r="E1100" s="277">
        <v>72.882400000000004</v>
      </c>
      <c r="F1100" s="277">
        <v>13.85</v>
      </c>
    </row>
    <row r="1101" spans="1:7">
      <c r="A1101">
        <v>401003157</v>
      </c>
      <c r="C1101">
        <v>300</v>
      </c>
      <c r="D1101">
        <v>301101</v>
      </c>
      <c r="E1101" s="277">
        <v>0</v>
      </c>
      <c r="F1101" s="277">
        <v>0</v>
      </c>
      <c r="G1101" s="277">
        <v>72.88</v>
      </c>
    </row>
    <row r="1102" spans="1:7">
      <c r="A1102">
        <v>4426</v>
      </c>
      <c r="B1102" s="277">
        <v>13.85</v>
      </c>
      <c r="C1102">
        <v>300</v>
      </c>
      <c r="D1102">
        <v>301101</v>
      </c>
      <c r="E1102" s="277">
        <v>0</v>
      </c>
      <c r="F1102" s="277">
        <v>0</v>
      </c>
    </row>
    <row r="1103" spans="1:7">
      <c r="A1103">
        <v>401003157</v>
      </c>
      <c r="C1103">
        <v>300</v>
      </c>
      <c r="D1103">
        <v>301101</v>
      </c>
      <c r="E1103" s="277">
        <v>0</v>
      </c>
      <c r="F1103" s="277">
        <v>0</v>
      </c>
      <c r="G1103" s="277">
        <v>13.85</v>
      </c>
    </row>
    <row r="1104" spans="1:7">
      <c r="A1104">
        <v>6584</v>
      </c>
      <c r="B1104" s="277">
        <v>1678.16</v>
      </c>
      <c r="C1104">
        <v>300</v>
      </c>
      <c r="D1104">
        <v>301101</v>
      </c>
      <c r="E1104" s="277">
        <v>1678.16</v>
      </c>
      <c r="F1104" s="277">
        <v>318.85000000000002</v>
      </c>
    </row>
    <row r="1105" spans="1:7">
      <c r="A1105">
        <v>401003504</v>
      </c>
      <c r="C1105">
        <v>300</v>
      </c>
      <c r="D1105">
        <v>301101</v>
      </c>
      <c r="E1105" s="277">
        <v>0</v>
      </c>
      <c r="F1105" s="277">
        <v>0</v>
      </c>
      <c r="G1105" s="277">
        <v>1678.16</v>
      </c>
    </row>
    <row r="1106" spans="1:7">
      <c r="A1106">
        <v>4426</v>
      </c>
      <c r="B1106" s="277">
        <v>318.85000000000002</v>
      </c>
      <c r="C1106">
        <v>300</v>
      </c>
      <c r="D1106">
        <v>301101</v>
      </c>
      <c r="E1106" s="277">
        <v>0</v>
      </c>
      <c r="F1106" s="277">
        <v>0</v>
      </c>
    </row>
    <row r="1107" spans="1:7">
      <c r="A1107">
        <v>401003504</v>
      </c>
      <c r="C1107">
        <v>300</v>
      </c>
      <c r="D1107">
        <v>301101</v>
      </c>
      <c r="E1107" s="277">
        <v>0</v>
      </c>
      <c r="F1107" s="277">
        <v>0</v>
      </c>
      <c r="G1107" s="277">
        <v>318.85000000000002</v>
      </c>
    </row>
    <row r="1108" spans="1:7">
      <c r="A1108">
        <v>3024002245</v>
      </c>
      <c r="B1108" s="277">
        <v>2777.11</v>
      </c>
      <c r="C1108">
        <v>300</v>
      </c>
      <c r="D1108">
        <v>300401</v>
      </c>
      <c r="E1108" s="277">
        <v>2777.1102000000001</v>
      </c>
      <c r="F1108" s="277">
        <v>527.65</v>
      </c>
    </row>
    <row r="1109" spans="1:7">
      <c r="A1109">
        <v>401002581</v>
      </c>
      <c r="C1109">
        <v>300</v>
      </c>
      <c r="D1109">
        <v>300401</v>
      </c>
      <c r="E1109" s="277">
        <v>0</v>
      </c>
      <c r="F1109" s="277">
        <v>0</v>
      </c>
      <c r="G1109" s="277">
        <v>2777.11</v>
      </c>
    </row>
    <row r="1110" spans="1:7">
      <c r="A1110">
        <v>4426</v>
      </c>
      <c r="B1110" s="277">
        <v>527.65</v>
      </c>
      <c r="C1110">
        <v>300</v>
      </c>
      <c r="D1110">
        <v>300401</v>
      </c>
      <c r="E1110" s="277">
        <v>0</v>
      </c>
      <c r="F1110" s="277">
        <v>0</v>
      </c>
    </row>
    <row r="1111" spans="1:7">
      <c r="A1111">
        <v>4427</v>
      </c>
      <c r="C1111">
        <v>300</v>
      </c>
      <c r="D1111">
        <v>300401</v>
      </c>
      <c r="E1111" s="277">
        <v>0</v>
      </c>
      <c r="F1111" s="277">
        <v>0</v>
      </c>
      <c r="G1111" s="277">
        <v>527.65</v>
      </c>
    </row>
    <row r="1112" spans="1:7">
      <c r="A1112">
        <v>301002240</v>
      </c>
      <c r="B1112" s="277">
        <v>5823.09</v>
      </c>
      <c r="C1112">
        <v>300</v>
      </c>
      <c r="D1112">
        <v>300201</v>
      </c>
      <c r="E1112" s="277">
        <v>5823.09</v>
      </c>
      <c r="F1112" s="277">
        <v>1106.3900000000001</v>
      </c>
    </row>
    <row r="1113" spans="1:7">
      <c r="A1113">
        <v>40100947</v>
      </c>
      <c r="C1113">
        <v>300</v>
      </c>
      <c r="D1113">
        <v>300201</v>
      </c>
      <c r="E1113" s="277">
        <v>0</v>
      </c>
      <c r="F1113" s="277">
        <v>0</v>
      </c>
      <c r="G1113" s="277">
        <v>5823.09</v>
      </c>
    </row>
    <row r="1114" spans="1:7">
      <c r="A1114">
        <v>4426</v>
      </c>
      <c r="B1114" s="277">
        <v>1106.3900000000001</v>
      </c>
      <c r="C1114">
        <v>300</v>
      </c>
      <c r="D1114">
        <v>300201</v>
      </c>
      <c r="E1114" s="277">
        <v>0</v>
      </c>
      <c r="F1114" s="277">
        <v>0</v>
      </c>
    </row>
    <row r="1115" spans="1:7">
      <c r="A1115">
        <v>4427</v>
      </c>
      <c r="C1115">
        <v>300</v>
      </c>
      <c r="D1115">
        <v>300201</v>
      </c>
      <c r="E1115" s="277">
        <v>0</v>
      </c>
      <c r="F1115" s="277">
        <v>0</v>
      </c>
      <c r="G1115" s="277">
        <v>1106.3900000000001</v>
      </c>
    </row>
    <row r="1116" spans="1:7">
      <c r="A1116">
        <v>301002240</v>
      </c>
      <c r="B1116" s="277">
        <v>0.1</v>
      </c>
      <c r="C1116">
        <v>300</v>
      </c>
      <c r="D1116">
        <v>300201</v>
      </c>
      <c r="E1116" s="277">
        <v>9.9500000000000005E-2</v>
      </c>
      <c r="F1116" s="277">
        <v>0.02</v>
      </c>
    </row>
    <row r="1117" spans="1:7">
      <c r="A1117">
        <v>40100916</v>
      </c>
      <c r="C1117">
        <v>300</v>
      </c>
      <c r="D1117">
        <v>300201</v>
      </c>
      <c r="E1117" s="277">
        <v>0</v>
      </c>
      <c r="F1117" s="277">
        <v>0</v>
      </c>
      <c r="G1117" s="277">
        <v>0.1</v>
      </c>
    </row>
    <row r="1118" spans="1:7">
      <c r="A1118">
        <v>301002240</v>
      </c>
      <c r="B1118" s="277">
        <v>2606.06</v>
      </c>
      <c r="C1118">
        <v>300</v>
      </c>
      <c r="D1118">
        <v>300201</v>
      </c>
      <c r="E1118" s="277">
        <v>2606.0567000000001</v>
      </c>
      <c r="F1118" s="277">
        <v>495.15</v>
      </c>
    </row>
    <row r="1119" spans="1:7">
      <c r="A1119">
        <v>40100916</v>
      </c>
      <c r="C1119">
        <v>300</v>
      </c>
      <c r="D1119">
        <v>300201</v>
      </c>
      <c r="E1119" s="277">
        <v>0</v>
      </c>
      <c r="F1119" s="277">
        <v>0</v>
      </c>
      <c r="G1119" s="277">
        <v>2606.06</v>
      </c>
    </row>
    <row r="1120" spans="1:7">
      <c r="A1120">
        <v>4426</v>
      </c>
      <c r="B1120" s="277">
        <v>495.16</v>
      </c>
      <c r="C1120">
        <v>300</v>
      </c>
      <c r="D1120">
        <v>300201</v>
      </c>
      <c r="E1120" s="277">
        <v>0</v>
      </c>
      <c r="F1120" s="277">
        <v>0</v>
      </c>
    </row>
    <row r="1121" spans="1:7">
      <c r="A1121">
        <v>4427</v>
      </c>
      <c r="C1121">
        <v>300</v>
      </c>
      <c r="D1121">
        <v>300201</v>
      </c>
      <c r="E1121" s="277">
        <v>0</v>
      </c>
      <c r="F1121" s="277">
        <v>0</v>
      </c>
      <c r="G1121" s="277">
        <v>495.16</v>
      </c>
    </row>
    <row r="1122" spans="1:7">
      <c r="A1122">
        <v>301002240</v>
      </c>
      <c r="B1122" s="277">
        <v>890.9</v>
      </c>
      <c r="C1122">
        <v>300</v>
      </c>
      <c r="D1122">
        <v>300201</v>
      </c>
      <c r="E1122" s="277">
        <v>890.90089999999998</v>
      </c>
      <c r="F1122" s="277">
        <v>169.27</v>
      </c>
    </row>
    <row r="1123" spans="1:7">
      <c r="A1123">
        <v>40100916</v>
      </c>
      <c r="C1123">
        <v>300</v>
      </c>
      <c r="D1123">
        <v>300201</v>
      </c>
      <c r="E1123" s="277">
        <v>0</v>
      </c>
      <c r="F1123" s="277">
        <v>0</v>
      </c>
      <c r="G1123" s="277">
        <v>890.9</v>
      </c>
    </row>
    <row r="1124" spans="1:7">
      <c r="A1124">
        <v>4426</v>
      </c>
      <c r="B1124" s="277">
        <v>169.27</v>
      </c>
      <c r="C1124">
        <v>300</v>
      </c>
      <c r="D1124">
        <v>300201</v>
      </c>
      <c r="E1124" s="277">
        <v>0</v>
      </c>
      <c r="F1124" s="277">
        <v>0</v>
      </c>
    </row>
    <row r="1125" spans="1:7">
      <c r="A1125">
        <v>4427</v>
      </c>
      <c r="C1125">
        <v>300</v>
      </c>
      <c r="D1125">
        <v>300201</v>
      </c>
      <c r="E1125" s="277">
        <v>0</v>
      </c>
      <c r="F1125" s="277">
        <v>0</v>
      </c>
      <c r="G1125" s="277">
        <v>169.27</v>
      </c>
    </row>
    <row r="1126" spans="1:7">
      <c r="A1126">
        <v>301002240</v>
      </c>
      <c r="B1126" s="277">
        <v>684.34</v>
      </c>
      <c r="C1126">
        <v>300</v>
      </c>
      <c r="D1126">
        <v>300201</v>
      </c>
      <c r="E1126" s="277">
        <v>684.33749999999998</v>
      </c>
      <c r="F1126" s="277">
        <v>130.02000000000001</v>
      </c>
    </row>
    <row r="1127" spans="1:7">
      <c r="A1127">
        <v>40100796</v>
      </c>
      <c r="C1127">
        <v>300</v>
      </c>
      <c r="D1127">
        <v>300201</v>
      </c>
      <c r="E1127" s="277">
        <v>0</v>
      </c>
      <c r="F1127" s="277">
        <v>0</v>
      </c>
      <c r="G1127" s="277">
        <v>684.34</v>
      </c>
    </row>
    <row r="1128" spans="1:7">
      <c r="A1128">
        <v>4426</v>
      </c>
      <c r="B1128" s="277">
        <v>130</v>
      </c>
      <c r="C1128">
        <v>300</v>
      </c>
      <c r="D1128">
        <v>300201</v>
      </c>
      <c r="E1128" s="277">
        <v>0</v>
      </c>
      <c r="F1128" s="277">
        <v>0</v>
      </c>
    </row>
    <row r="1129" spans="1:7">
      <c r="A1129">
        <v>4427</v>
      </c>
      <c r="C1129">
        <v>300</v>
      </c>
      <c r="D1129">
        <v>300201</v>
      </c>
      <c r="E1129" s="277">
        <v>0</v>
      </c>
      <c r="F1129" s="277">
        <v>0</v>
      </c>
      <c r="G1129" s="277">
        <v>130</v>
      </c>
    </row>
    <row r="1130" spans="1:7">
      <c r="A1130">
        <v>308003137</v>
      </c>
      <c r="B1130" s="277">
        <v>196.84</v>
      </c>
      <c r="C1130">
        <v>300</v>
      </c>
      <c r="D1130">
        <v>300701</v>
      </c>
      <c r="E1130" s="277">
        <v>196.8443</v>
      </c>
      <c r="F1130" s="277">
        <v>37.4</v>
      </c>
    </row>
    <row r="1131" spans="1:7">
      <c r="A1131">
        <v>40100782</v>
      </c>
      <c r="C1131">
        <v>300</v>
      </c>
      <c r="D1131">
        <v>300701</v>
      </c>
      <c r="E1131" s="277">
        <v>0</v>
      </c>
      <c r="F1131" s="277">
        <v>0</v>
      </c>
      <c r="G1131" s="277">
        <v>196.84</v>
      </c>
    </row>
    <row r="1132" spans="1:7">
      <c r="A1132">
        <v>4426</v>
      </c>
      <c r="B1132" s="277">
        <v>37.380000000000003</v>
      </c>
      <c r="C1132">
        <v>300</v>
      </c>
      <c r="D1132">
        <v>300701</v>
      </c>
      <c r="E1132" s="277">
        <v>0</v>
      </c>
      <c r="F1132" s="277">
        <v>0</v>
      </c>
    </row>
    <row r="1133" spans="1:7">
      <c r="A1133">
        <v>4427</v>
      </c>
      <c r="C1133">
        <v>300</v>
      </c>
      <c r="D1133">
        <v>300701</v>
      </c>
      <c r="E1133" s="277">
        <v>0</v>
      </c>
      <c r="F1133" s="277">
        <v>0</v>
      </c>
      <c r="G1133" s="277">
        <v>37.380000000000003</v>
      </c>
    </row>
    <row r="1134" spans="1:7">
      <c r="A1134">
        <v>3028002241</v>
      </c>
      <c r="B1134" s="277">
        <v>0.5</v>
      </c>
      <c r="C1134">
        <v>300</v>
      </c>
      <c r="D1134">
        <v>300401</v>
      </c>
      <c r="E1134" s="277">
        <v>0.52259999999999995</v>
      </c>
      <c r="F1134" s="277">
        <v>0.1</v>
      </c>
    </row>
    <row r="1135" spans="1:7">
      <c r="A1135">
        <v>40100894</v>
      </c>
      <c r="C1135">
        <v>300</v>
      </c>
      <c r="D1135">
        <v>300401</v>
      </c>
      <c r="E1135" s="277">
        <v>0</v>
      </c>
      <c r="F1135" s="277">
        <v>0</v>
      </c>
      <c r="G1135" s="277">
        <v>0.5</v>
      </c>
    </row>
    <row r="1136" spans="1:7">
      <c r="A1136">
        <v>3028002241</v>
      </c>
      <c r="B1136" s="277">
        <v>4089.19</v>
      </c>
      <c r="C1136">
        <v>300</v>
      </c>
      <c r="D1136">
        <v>300401</v>
      </c>
      <c r="E1136" s="277">
        <v>4089.2103000000002</v>
      </c>
      <c r="F1136" s="277">
        <v>776.95</v>
      </c>
    </row>
    <row r="1137" spans="1:7">
      <c r="A1137">
        <v>40100894</v>
      </c>
      <c r="C1137">
        <v>300</v>
      </c>
      <c r="D1137">
        <v>300401</v>
      </c>
      <c r="E1137" s="277">
        <v>0</v>
      </c>
      <c r="F1137" s="277">
        <v>0</v>
      </c>
      <c r="G1137" s="277">
        <v>4089.19</v>
      </c>
    </row>
    <row r="1138" spans="1:7">
      <c r="A1138">
        <v>3024002245</v>
      </c>
      <c r="B1138" s="277">
        <v>1900.16</v>
      </c>
      <c r="C1138">
        <v>300</v>
      </c>
      <c r="D1138">
        <v>300401</v>
      </c>
      <c r="E1138" s="277">
        <v>1900.1573000000001</v>
      </c>
      <c r="F1138" s="277">
        <v>361.03</v>
      </c>
    </row>
    <row r="1139" spans="1:7">
      <c r="A1139">
        <v>40100894</v>
      </c>
      <c r="C1139">
        <v>300</v>
      </c>
      <c r="D1139">
        <v>300401</v>
      </c>
      <c r="E1139" s="277">
        <v>0</v>
      </c>
      <c r="F1139" s="277">
        <v>0</v>
      </c>
      <c r="G1139" s="277">
        <v>1900.16</v>
      </c>
    </row>
    <row r="1140" spans="1:7">
      <c r="A1140">
        <v>4426</v>
      </c>
      <c r="B1140" s="277">
        <v>1138.06</v>
      </c>
      <c r="C1140">
        <v>300</v>
      </c>
      <c r="D1140">
        <v>300401</v>
      </c>
      <c r="E1140" s="277">
        <v>0</v>
      </c>
      <c r="F1140" s="277">
        <v>0</v>
      </c>
    </row>
    <row r="1141" spans="1:7">
      <c r="A1141">
        <v>4427</v>
      </c>
      <c r="C1141">
        <v>300</v>
      </c>
      <c r="D1141">
        <v>300401</v>
      </c>
      <c r="E1141" s="277">
        <v>0</v>
      </c>
      <c r="F1141" s="277">
        <v>0</v>
      </c>
      <c r="G1141" s="277">
        <v>1138.06</v>
      </c>
    </row>
    <row r="1142" spans="1:7">
      <c r="A1142">
        <v>3028002241</v>
      </c>
      <c r="B1142" s="277">
        <v>89.72</v>
      </c>
      <c r="C1142">
        <v>300</v>
      </c>
      <c r="D1142">
        <v>300201</v>
      </c>
      <c r="E1142" s="277">
        <v>89.716499999999996</v>
      </c>
      <c r="F1142" s="277">
        <v>17.05</v>
      </c>
    </row>
    <row r="1143" spans="1:7">
      <c r="A1143">
        <v>401002973</v>
      </c>
      <c r="C1143">
        <v>300</v>
      </c>
      <c r="D1143">
        <v>300201</v>
      </c>
      <c r="E1143" s="277">
        <v>0</v>
      </c>
      <c r="F1143" s="277">
        <v>0</v>
      </c>
      <c r="G1143" s="277">
        <v>89.72</v>
      </c>
    </row>
    <row r="1144" spans="1:7">
      <c r="A1144">
        <v>4426</v>
      </c>
      <c r="B1144" s="277">
        <v>17.059999999999999</v>
      </c>
      <c r="C1144">
        <v>300</v>
      </c>
      <c r="D1144">
        <v>300201</v>
      </c>
      <c r="E1144" s="277">
        <v>0</v>
      </c>
      <c r="F1144" s="277">
        <v>0</v>
      </c>
    </row>
    <row r="1145" spans="1:7">
      <c r="A1145">
        <v>4427</v>
      </c>
      <c r="C1145">
        <v>300</v>
      </c>
      <c r="D1145">
        <v>300201</v>
      </c>
      <c r="E1145" s="277">
        <v>0</v>
      </c>
      <c r="F1145" s="277">
        <v>0</v>
      </c>
      <c r="G1145" s="277">
        <v>17.059999999999999</v>
      </c>
    </row>
    <row r="1146" spans="1:7">
      <c r="A1146">
        <v>3024002245</v>
      </c>
      <c r="B1146" s="277">
        <v>1242.0999999999999</v>
      </c>
      <c r="C1146">
        <v>300</v>
      </c>
      <c r="D1146">
        <v>300201</v>
      </c>
      <c r="E1146" s="277">
        <v>1242.0999999999999</v>
      </c>
      <c r="F1146" s="277">
        <v>236</v>
      </c>
    </row>
    <row r="1147" spans="1:7">
      <c r="A1147">
        <v>401001044</v>
      </c>
      <c r="C1147">
        <v>300</v>
      </c>
      <c r="D1147">
        <v>300201</v>
      </c>
      <c r="E1147" s="277">
        <v>0</v>
      </c>
      <c r="F1147" s="277">
        <v>0</v>
      </c>
      <c r="G1147" s="277">
        <v>1242.0999999999999</v>
      </c>
    </row>
    <row r="1148" spans="1:7">
      <c r="A1148">
        <v>4426</v>
      </c>
      <c r="B1148" s="277">
        <v>236</v>
      </c>
      <c r="C1148">
        <v>300</v>
      </c>
      <c r="D1148">
        <v>300201</v>
      </c>
      <c r="E1148" s="277">
        <v>0</v>
      </c>
      <c r="F1148" s="277">
        <v>0</v>
      </c>
    </row>
    <row r="1149" spans="1:7">
      <c r="A1149">
        <v>4427</v>
      </c>
      <c r="C1149">
        <v>300</v>
      </c>
      <c r="D1149">
        <v>300201</v>
      </c>
      <c r="E1149" s="277">
        <v>0</v>
      </c>
      <c r="F1149" s="277">
        <v>0</v>
      </c>
      <c r="G1149" s="277">
        <v>236</v>
      </c>
    </row>
    <row r="1150" spans="1:7">
      <c r="A1150">
        <v>301002240</v>
      </c>
      <c r="B1150" s="277">
        <v>0</v>
      </c>
      <c r="C1150">
        <v>300</v>
      </c>
      <c r="D1150">
        <v>300201</v>
      </c>
      <c r="E1150" s="277">
        <v>-1.9900000000000001E-2</v>
      </c>
      <c r="F1150" s="277">
        <v>0</v>
      </c>
    </row>
    <row r="1151" spans="1:7">
      <c r="A1151">
        <v>401001023</v>
      </c>
      <c r="C1151">
        <v>300</v>
      </c>
      <c r="D1151">
        <v>300201</v>
      </c>
      <c r="E1151" s="277">
        <v>0</v>
      </c>
      <c r="F1151" s="277">
        <v>0</v>
      </c>
      <c r="G1151" s="277">
        <v>0</v>
      </c>
    </row>
    <row r="1152" spans="1:7">
      <c r="A1152">
        <v>301002240</v>
      </c>
      <c r="B1152" s="277">
        <v>183846.77</v>
      </c>
      <c r="C1152">
        <v>300</v>
      </c>
      <c r="D1152">
        <v>300201</v>
      </c>
      <c r="E1152" s="277">
        <v>183846.79089999999</v>
      </c>
      <c r="F1152" s="277">
        <v>34930.89</v>
      </c>
    </row>
    <row r="1153" spans="1:7">
      <c r="A1153">
        <v>401001023</v>
      </c>
      <c r="C1153">
        <v>300</v>
      </c>
      <c r="D1153">
        <v>300201</v>
      </c>
      <c r="E1153" s="277">
        <v>0</v>
      </c>
      <c r="F1153" s="277">
        <v>0</v>
      </c>
      <c r="G1153" s="277">
        <v>183846.77</v>
      </c>
    </row>
    <row r="1154" spans="1:7">
      <c r="A1154">
        <v>4426</v>
      </c>
      <c r="B1154" s="277">
        <v>34930.910000000003</v>
      </c>
      <c r="C1154">
        <v>300</v>
      </c>
      <c r="D1154">
        <v>300201</v>
      </c>
      <c r="E1154" s="277">
        <v>0</v>
      </c>
      <c r="F1154" s="277">
        <v>0</v>
      </c>
    </row>
    <row r="1155" spans="1:7">
      <c r="A1155">
        <v>4427</v>
      </c>
      <c r="C1155">
        <v>300</v>
      </c>
      <c r="D1155">
        <v>300201</v>
      </c>
      <c r="E1155" s="277">
        <v>0</v>
      </c>
      <c r="F1155" s="277">
        <v>0</v>
      </c>
      <c r="G1155" s="277">
        <v>34930.910000000003</v>
      </c>
    </row>
    <row r="1156" spans="1:7">
      <c r="A1156">
        <v>4426</v>
      </c>
      <c r="B1156" s="277">
        <v>0</v>
      </c>
      <c r="C1156">
        <v>300</v>
      </c>
      <c r="D1156">
        <v>300201</v>
      </c>
      <c r="E1156" s="277">
        <v>0</v>
      </c>
      <c r="F1156" s="277">
        <v>0</v>
      </c>
    </row>
    <row r="1157" spans="1:7">
      <c r="A1157">
        <v>4427</v>
      </c>
      <c r="C1157">
        <v>300</v>
      </c>
      <c r="D1157">
        <v>300201</v>
      </c>
      <c r="E1157" s="277">
        <v>0</v>
      </c>
      <c r="F1157" s="277">
        <v>0</v>
      </c>
      <c r="G1157" s="277">
        <v>0</v>
      </c>
    </row>
    <row r="1158" spans="1:7">
      <c r="A1158">
        <v>381003213</v>
      </c>
      <c r="B1158" s="277">
        <v>14249.37</v>
      </c>
      <c r="C1158">
        <v>300</v>
      </c>
      <c r="D1158">
        <v>300201</v>
      </c>
      <c r="E1158" s="277">
        <v>14249.3712</v>
      </c>
      <c r="F1158" s="277">
        <v>2707.38</v>
      </c>
    </row>
    <row r="1159" spans="1:7">
      <c r="A1159">
        <v>40100977</v>
      </c>
      <c r="C1159">
        <v>300</v>
      </c>
      <c r="D1159">
        <v>300201</v>
      </c>
      <c r="E1159" s="277">
        <v>0</v>
      </c>
      <c r="F1159" s="277">
        <v>0</v>
      </c>
      <c r="G1159" s="277">
        <v>14249.37</v>
      </c>
    </row>
    <row r="1160" spans="1:7">
      <c r="A1160">
        <v>4426</v>
      </c>
      <c r="B1160" s="277">
        <v>2707.38</v>
      </c>
      <c r="C1160">
        <v>300</v>
      </c>
      <c r="D1160">
        <v>300201</v>
      </c>
      <c r="E1160" s="277">
        <v>0</v>
      </c>
      <c r="F1160" s="277">
        <v>0</v>
      </c>
    </row>
    <row r="1161" spans="1:7">
      <c r="A1161">
        <v>4427</v>
      </c>
      <c r="C1161">
        <v>300</v>
      </c>
      <c r="D1161">
        <v>300201</v>
      </c>
      <c r="E1161" s="277">
        <v>0</v>
      </c>
      <c r="F1161" s="277">
        <v>0</v>
      </c>
      <c r="G1161" s="277">
        <v>2707.38</v>
      </c>
    </row>
    <row r="1162" spans="1:7">
      <c r="A1162">
        <v>301002240</v>
      </c>
      <c r="B1162" s="277">
        <v>11824.78</v>
      </c>
      <c r="C1162">
        <v>300</v>
      </c>
      <c r="D1162">
        <v>300201</v>
      </c>
      <c r="E1162" s="277">
        <v>11824.776900000001</v>
      </c>
      <c r="F1162" s="277">
        <v>2246.71</v>
      </c>
    </row>
    <row r="1163" spans="1:7">
      <c r="A1163">
        <v>401001003</v>
      </c>
      <c r="C1163">
        <v>300</v>
      </c>
      <c r="D1163">
        <v>300201</v>
      </c>
      <c r="E1163" s="277">
        <v>0</v>
      </c>
      <c r="F1163" s="277">
        <v>0</v>
      </c>
      <c r="G1163" s="277">
        <v>11824.78</v>
      </c>
    </row>
    <row r="1164" spans="1:7">
      <c r="A1164">
        <v>4426</v>
      </c>
      <c r="B1164" s="277">
        <v>2246.6999999999998</v>
      </c>
      <c r="C1164">
        <v>300</v>
      </c>
      <c r="D1164">
        <v>300201</v>
      </c>
      <c r="E1164" s="277">
        <v>0</v>
      </c>
      <c r="F1164" s="277">
        <v>0</v>
      </c>
    </row>
    <row r="1165" spans="1:7">
      <c r="A1165">
        <v>4427</v>
      </c>
      <c r="C1165">
        <v>300</v>
      </c>
      <c r="D1165">
        <v>300201</v>
      </c>
      <c r="E1165" s="277">
        <v>0</v>
      </c>
      <c r="F1165" s="277">
        <v>0</v>
      </c>
      <c r="G1165" s="277">
        <v>2246.6999999999998</v>
      </c>
    </row>
    <row r="1166" spans="1:7">
      <c r="A1166">
        <v>62800652</v>
      </c>
      <c r="B1166" s="277">
        <v>564.14</v>
      </c>
      <c r="C1166">
        <v>300</v>
      </c>
      <c r="D1166">
        <v>300701</v>
      </c>
      <c r="E1166" s="277">
        <v>564.13610000000006</v>
      </c>
      <c r="F1166" s="277">
        <v>107.19</v>
      </c>
    </row>
    <row r="1167" spans="1:7">
      <c r="A1167">
        <v>40100984</v>
      </c>
      <c r="C1167">
        <v>300</v>
      </c>
      <c r="D1167">
        <v>300701</v>
      </c>
      <c r="E1167" s="277">
        <v>0</v>
      </c>
      <c r="F1167" s="277">
        <v>0</v>
      </c>
      <c r="G1167" s="277">
        <v>564.14</v>
      </c>
    </row>
    <row r="1168" spans="1:7">
      <c r="A1168">
        <v>301002240</v>
      </c>
      <c r="B1168" s="277">
        <v>2535.11</v>
      </c>
      <c r="C1168">
        <v>300</v>
      </c>
      <c r="D1168">
        <v>300201</v>
      </c>
      <c r="E1168" s="277">
        <v>2535.1080000000002</v>
      </c>
      <c r="F1168" s="277">
        <v>481.67</v>
      </c>
    </row>
    <row r="1169" spans="1:7">
      <c r="A1169">
        <v>40100984</v>
      </c>
      <c r="C1169">
        <v>300</v>
      </c>
      <c r="D1169">
        <v>300201</v>
      </c>
      <c r="E1169" s="277">
        <v>0</v>
      </c>
      <c r="F1169" s="277">
        <v>0</v>
      </c>
      <c r="G1169" s="277">
        <v>2535.11</v>
      </c>
    </row>
    <row r="1170" spans="1:7">
      <c r="A1170">
        <v>4426</v>
      </c>
      <c r="B1170" s="277">
        <v>107.17</v>
      </c>
      <c r="C1170">
        <v>300</v>
      </c>
      <c r="D1170">
        <v>300701</v>
      </c>
      <c r="E1170" s="277">
        <v>0</v>
      </c>
      <c r="F1170" s="277">
        <v>0</v>
      </c>
    </row>
    <row r="1171" spans="1:7">
      <c r="A1171">
        <v>4427</v>
      </c>
      <c r="C1171">
        <v>300</v>
      </c>
      <c r="D1171">
        <v>300701</v>
      </c>
      <c r="E1171" s="277">
        <v>0</v>
      </c>
      <c r="F1171" s="277">
        <v>0</v>
      </c>
      <c r="G1171" s="277">
        <v>107.17</v>
      </c>
    </row>
    <row r="1172" spans="1:7">
      <c r="A1172">
        <v>4426</v>
      </c>
      <c r="B1172" s="277">
        <v>481.67</v>
      </c>
      <c r="C1172">
        <v>300</v>
      </c>
      <c r="D1172">
        <v>300201</v>
      </c>
      <c r="E1172" s="277">
        <v>0</v>
      </c>
      <c r="F1172" s="277">
        <v>0</v>
      </c>
    </row>
    <row r="1173" spans="1:7">
      <c r="A1173">
        <v>4427</v>
      </c>
      <c r="C1173">
        <v>300</v>
      </c>
      <c r="D1173">
        <v>300201</v>
      </c>
      <c r="E1173" s="277">
        <v>0</v>
      </c>
      <c r="F1173" s="277">
        <v>0</v>
      </c>
      <c r="G1173" s="277">
        <v>481.67</v>
      </c>
    </row>
    <row r="1174" spans="1:7">
      <c r="A1174">
        <v>3024002245</v>
      </c>
      <c r="B1174" s="277">
        <v>1495.68</v>
      </c>
      <c r="C1174">
        <v>300</v>
      </c>
      <c r="D1174">
        <v>300201</v>
      </c>
      <c r="E1174" s="277">
        <v>1495.6786999999999</v>
      </c>
      <c r="F1174" s="277">
        <v>284.18</v>
      </c>
    </row>
    <row r="1175" spans="1:7">
      <c r="A1175">
        <v>401002219</v>
      </c>
      <c r="C1175">
        <v>300</v>
      </c>
      <c r="D1175">
        <v>300201</v>
      </c>
      <c r="E1175" s="277">
        <v>0</v>
      </c>
      <c r="F1175" s="277">
        <v>0</v>
      </c>
      <c r="G1175" s="277">
        <v>1495.68</v>
      </c>
    </row>
    <row r="1176" spans="1:7">
      <c r="A1176">
        <v>4426</v>
      </c>
      <c r="B1176" s="277">
        <v>284.2</v>
      </c>
      <c r="C1176">
        <v>300</v>
      </c>
      <c r="D1176">
        <v>300201</v>
      </c>
      <c r="E1176" s="277">
        <v>0</v>
      </c>
      <c r="F1176" s="277">
        <v>0</v>
      </c>
    </row>
    <row r="1177" spans="1:7">
      <c r="A1177">
        <v>4427</v>
      </c>
      <c r="C1177">
        <v>300</v>
      </c>
      <c r="D1177">
        <v>300201</v>
      </c>
      <c r="E1177" s="277">
        <v>0</v>
      </c>
      <c r="F1177" s="277">
        <v>0</v>
      </c>
      <c r="G1177" s="277">
        <v>284.2</v>
      </c>
    </row>
    <row r="1178" spans="1:7">
      <c r="A1178">
        <v>3024002245</v>
      </c>
      <c r="B1178" s="277">
        <v>5246.07</v>
      </c>
      <c r="C1178">
        <v>300</v>
      </c>
      <c r="D1178">
        <v>300201</v>
      </c>
      <c r="E1178" s="277">
        <v>5246.0742</v>
      </c>
      <c r="F1178" s="277">
        <v>996.75</v>
      </c>
    </row>
    <row r="1179" spans="1:7">
      <c r="A1179">
        <v>401002219</v>
      </c>
      <c r="C1179">
        <v>300</v>
      </c>
      <c r="D1179">
        <v>300201</v>
      </c>
      <c r="E1179" s="277">
        <v>0</v>
      </c>
      <c r="F1179" s="277">
        <v>0</v>
      </c>
      <c r="G1179" s="277">
        <v>5246.07</v>
      </c>
    </row>
    <row r="1180" spans="1:7">
      <c r="A1180">
        <v>4426</v>
      </c>
      <c r="B1180" s="277">
        <v>996.75</v>
      </c>
      <c r="C1180">
        <v>300</v>
      </c>
      <c r="D1180">
        <v>300201</v>
      </c>
      <c r="E1180" s="277">
        <v>0</v>
      </c>
      <c r="F1180" s="277">
        <v>0</v>
      </c>
    </row>
    <row r="1181" spans="1:7">
      <c r="A1181">
        <v>4427</v>
      </c>
      <c r="C1181">
        <v>300</v>
      </c>
      <c r="D1181">
        <v>300201</v>
      </c>
      <c r="E1181" s="277">
        <v>0</v>
      </c>
      <c r="F1181" s="277">
        <v>0</v>
      </c>
      <c r="G1181" s="277">
        <v>996.75</v>
      </c>
    </row>
    <row r="1182" spans="1:7">
      <c r="A1182">
        <v>301002240</v>
      </c>
      <c r="B1182" s="277">
        <v>699.89</v>
      </c>
      <c r="C1182">
        <v>300</v>
      </c>
      <c r="D1182">
        <v>300201</v>
      </c>
      <c r="E1182" s="277">
        <v>699.8886</v>
      </c>
      <c r="F1182" s="277">
        <v>132.97999999999999</v>
      </c>
    </row>
    <row r="1183" spans="1:7">
      <c r="A1183">
        <v>40100916</v>
      </c>
      <c r="C1183">
        <v>300</v>
      </c>
      <c r="D1183">
        <v>300201</v>
      </c>
      <c r="E1183" s="277">
        <v>0</v>
      </c>
      <c r="F1183" s="277">
        <v>0</v>
      </c>
      <c r="G1183" s="277">
        <v>699.89</v>
      </c>
    </row>
    <row r="1184" spans="1:7">
      <c r="A1184">
        <v>4426</v>
      </c>
      <c r="B1184" s="277">
        <v>132.97</v>
      </c>
      <c r="C1184">
        <v>300</v>
      </c>
      <c r="D1184">
        <v>300201</v>
      </c>
      <c r="E1184" s="277">
        <v>0</v>
      </c>
      <c r="F1184" s="277">
        <v>0</v>
      </c>
    </row>
    <row r="1185" spans="1:7">
      <c r="A1185">
        <v>4427</v>
      </c>
      <c r="C1185">
        <v>300</v>
      </c>
      <c r="D1185">
        <v>300201</v>
      </c>
      <c r="E1185" s="277">
        <v>0</v>
      </c>
      <c r="F1185" s="277">
        <v>0</v>
      </c>
      <c r="G1185" s="277">
        <v>132.97</v>
      </c>
    </row>
    <row r="1186" spans="1:7">
      <c r="A1186">
        <v>301002240</v>
      </c>
      <c r="B1186" s="277">
        <v>2346.64</v>
      </c>
      <c r="C1186">
        <v>300</v>
      </c>
      <c r="D1186">
        <v>300201</v>
      </c>
      <c r="E1186" s="277">
        <v>2346.6424000000002</v>
      </c>
      <c r="F1186" s="277">
        <v>445.86</v>
      </c>
    </row>
    <row r="1187" spans="1:7">
      <c r="A1187">
        <v>40100837</v>
      </c>
      <c r="C1187">
        <v>300</v>
      </c>
      <c r="D1187">
        <v>300201</v>
      </c>
      <c r="E1187" s="277">
        <v>0</v>
      </c>
      <c r="F1187" s="277">
        <v>0</v>
      </c>
      <c r="G1187" s="277">
        <v>2346.64</v>
      </c>
    </row>
    <row r="1188" spans="1:7">
      <c r="A1188">
        <v>4426</v>
      </c>
      <c r="B1188" s="277">
        <v>445.86</v>
      </c>
      <c r="C1188">
        <v>300</v>
      </c>
      <c r="D1188">
        <v>300201</v>
      </c>
      <c r="E1188" s="277">
        <v>0</v>
      </c>
      <c r="F1188" s="277">
        <v>0</v>
      </c>
    </row>
    <row r="1189" spans="1:7">
      <c r="A1189">
        <v>4427</v>
      </c>
      <c r="C1189">
        <v>300</v>
      </c>
      <c r="D1189">
        <v>300201</v>
      </c>
      <c r="E1189" s="277">
        <v>0</v>
      </c>
      <c r="F1189" s="277">
        <v>0</v>
      </c>
      <c r="G1189" s="277">
        <v>445.86</v>
      </c>
    </row>
    <row r="1190" spans="1:7">
      <c r="A1190">
        <v>301002240</v>
      </c>
      <c r="B1190" s="277">
        <v>23306.89</v>
      </c>
      <c r="C1190">
        <v>300</v>
      </c>
      <c r="D1190">
        <v>300201</v>
      </c>
      <c r="E1190" s="277">
        <v>23306.8881</v>
      </c>
      <c r="F1190" s="277">
        <v>4428.3100000000004</v>
      </c>
    </row>
    <row r="1191" spans="1:7">
      <c r="A1191">
        <v>40100828</v>
      </c>
      <c r="C1191">
        <v>300</v>
      </c>
      <c r="D1191">
        <v>300201</v>
      </c>
      <c r="E1191" s="277">
        <v>0</v>
      </c>
      <c r="F1191" s="277">
        <v>0</v>
      </c>
      <c r="G1191" s="277">
        <v>23306.89</v>
      </c>
    </row>
    <row r="1192" spans="1:7">
      <c r="A1192">
        <v>381003213</v>
      </c>
      <c r="B1192" s="277">
        <v>42.25</v>
      </c>
      <c r="C1192">
        <v>300</v>
      </c>
      <c r="D1192">
        <v>300201</v>
      </c>
      <c r="E1192" s="277">
        <v>42.251800000000003</v>
      </c>
      <c r="F1192" s="277">
        <v>8.0299999999999994</v>
      </c>
    </row>
    <row r="1193" spans="1:7">
      <c r="A1193">
        <v>40100828</v>
      </c>
      <c r="C1193">
        <v>300</v>
      </c>
      <c r="D1193">
        <v>300201</v>
      </c>
      <c r="E1193" s="277">
        <v>0</v>
      </c>
      <c r="F1193" s="277">
        <v>0</v>
      </c>
      <c r="G1193" s="277">
        <v>42.25</v>
      </c>
    </row>
    <row r="1194" spans="1:7">
      <c r="A1194">
        <v>4426</v>
      </c>
      <c r="B1194" s="277">
        <v>4436.34</v>
      </c>
      <c r="C1194">
        <v>300</v>
      </c>
      <c r="D1194">
        <v>300201</v>
      </c>
      <c r="E1194" s="277">
        <v>0</v>
      </c>
      <c r="F1194" s="277">
        <v>0</v>
      </c>
    </row>
    <row r="1195" spans="1:7">
      <c r="A1195">
        <v>4427</v>
      </c>
      <c r="C1195">
        <v>300</v>
      </c>
      <c r="D1195">
        <v>300201</v>
      </c>
      <c r="E1195" s="277">
        <v>0</v>
      </c>
      <c r="F1195" s="277">
        <v>0</v>
      </c>
      <c r="G1195" s="277">
        <v>4436.34</v>
      </c>
    </row>
    <row r="1196" spans="1:7">
      <c r="A1196">
        <v>301002240</v>
      </c>
      <c r="B1196" s="277">
        <v>0</v>
      </c>
      <c r="C1196">
        <v>300</v>
      </c>
      <c r="D1196">
        <v>300201</v>
      </c>
      <c r="E1196" s="277">
        <v>4.0000000000000001E-3</v>
      </c>
      <c r="F1196" s="277">
        <v>0</v>
      </c>
    </row>
    <row r="1197" spans="1:7">
      <c r="A1197">
        <v>40100818</v>
      </c>
      <c r="C1197">
        <v>300</v>
      </c>
      <c r="D1197">
        <v>300201</v>
      </c>
      <c r="E1197" s="277">
        <v>0</v>
      </c>
      <c r="F1197" s="277">
        <v>0</v>
      </c>
      <c r="G1197" s="277">
        <v>0</v>
      </c>
    </row>
    <row r="1198" spans="1:7">
      <c r="A1198">
        <v>381003213</v>
      </c>
      <c r="B1198" s="277">
        <v>3032.25</v>
      </c>
      <c r="C1198">
        <v>300</v>
      </c>
      <c r="D1198">
        <v>300201</v>
      </c>
      <c r="E1198" s="277">
        <v>3032.2489999999998</v>
      </c>
      <c r="F1198" s="277">
        <v>576.13</v>
      </c>
    </row>
    <row r="1199" spans="1:7">
      <c r="A1199">
        <v>40100818</v>
      </c>
      <c r="C1199">
        <v>300</v>
      </c>
      <c r="D1199">
        <v>300201</v>
      </c>
      <c r="E1199" s="277">
        <v>0</v>
      </c>
      <c r="F1199" s="277">
        <v>0</v>
      </c>
      <c r="G1199" s="277">
        <v>3032.25</v>
      </c>
    </row>
    <row r="1200" spans="1:7">
      <c r="A1200">
        <v>301002240</v>
      </c>
      <c r="B1200" s="277">
        <v>489610.68</v>
      </c>
      <c r="C1200">
        <v>300</v>
      </c>
      <c r="D1200">
        <v>300201</v>
      </c>
      <c r="E1200" s="277">
        <v>489610.68079999997</v>
      </c>
      <c r="F1200" s="277">
        <v>93026.03</v>
      </c>
    </row>
    <row r="1201" spans="1:7">
      <c r="A1201">
        <v>40100818</v>
      </c>
      <c r="C1201">
        <v>300</v>
      </c>
      <c r="D1201">
        <v>300201</v>
      </c>
      <c r="E1201" s="277">
        <v>0</v>
      </c>
      <c r="F1201" s="277">
        <v>0</v>
      </c>
      <c r="G1201" s="277">
        <v>489610.68</v>
      </c>
    </row>
    <row r="1202" spans="1:7">
      <c r="A1202">
        <v>4426</v>
      </c>
      <c r="B1202" s="277">
        <v>93602.15</v>
      </c>
      <c r="C1202">
        <v>300</v>
      </c>
      <c r="D1202">
        <v>300201</v>
      </c>
      <c r="E1202" s="277">
        <v>0</v>
      </c>
      <c r="F1202" s="277">
        <v>0</v>
      </c>
    </row>
    <row r="1203" spans="1:7">
      <c r="A1203">
        <v>4427</v>
      </c>
      <c r="C1203">
        <v>300</v>
      </c>
      <c r="D1203">
        <v>300201</v>
      </c>
      <c r="E1203" s="277">
        <v>0</v>
      </c>
      <c r="F1203" s="277">
        <v>0</v>
      </c>
      <c r="G1203" s="277">
        <v>93602.15</v>
      </c>
    </row>
    <row r="1204" spans="1:7">
      <c r="A1204">
        <v>3028002241</v>
      </c>
      <c r="B1204" s="277">
        <v>3459.5</v>
      </c>
      <c r="C1204">
        <v>300</v>
      </c>
      <c r="D1204">
        <v>300201</v>
      </c>
      <c r="E1204" s="277">
        <v>3459.4969000000001</v>
      </c>
      <c r="F1204" s="277">
        <v>657.3</v>
      </c>
    </row>
    <row r="1205" spans="1:7">
      <c r="A1205">
        <v>40100811</v>
      </c>
      <c r="C1205">
        <v>300</v>
      </c>
      <c r="D1205">
        <v>300201</v>
      </c>
      <c r="E1205" s="277">
        <v>0</v>
      </c>
      <c r="F1205" s="277">
        <v>0</v>
      </c>
      <c r="G1205" s="277">
        <v>3459.5</v>
      </c>
    </row>
    <row r="1206" spans="1:7">
      <c r="A1206">
        <v>4426</v>
      </c>
      <c r="B1206" s="277">
        <v>657.32</v>
      </c>
      <c r="C1206">
        <v>300</v>
      </c>
      <c r="D1206">
        <v>300201</v>
      </c>
      <c r="E1206" s="277">
        <v>0</v>
      </c>
      <c r="F1206" s="277">
        <v>0</v>
      </c>
    </row>
    <row r="1207" spans="1:7">
      <c r="A1207">
        <v>4427</v>
      </c>
      <c r="C1207">
        <v>300</v>
      </c>
      <c r="D1207">
        <v>300201</v>
      </c>
      <c r="E1207" s="277">
        <v>0</v>
      </c>
      <c r="F1207" s="277">
        <v>0</v>
      </c>
      <c r="G1207" s="277">
        <v>657.32</v>
      </c>
    </row>
    <row r="1208" spans="1:7">
      <c r="A1208">
        <v>301002240</v>
      </c>
      <c r="B1208" s="277">
        <v>4255.34</v>
      </c>
      <c r="C1208">
        <v>300</v>
      </c>
      <c r="D1208">
        <v>300201</v>
      </c>
      <c r="E1208" s="277">
        <v>4255.335</v>
      </c>
      <c r="F1208" s="277">
        <v>808.51</v>
      </c>
    </row>
    <row r="1209" spans="1:7">
      <c r="A1209">
        <v>40100797</v>
      </c>
      <c r="C1209">
        <v>300</v>
      </c>
      <c r="D1209">
        <v>300201</v>
      </c>
      <c r="E1209" s="277">
        <v>0</v>
      </c>
      <c r="F1209" s="277">
        <v>0</v>
      </c>
      <c r="G1209" s="277">
        <v>4255.34</v>
      </c>
    </row>
    <row r="1210" spans="1:7">
      <c r="A1210">
        <v>4426</v>
      </c>
      <c r="B1210" s="277">
        <v>808.51</v>
      </c>
      <c r="C1210">
        <v>300</v>
      </c>
      <c r="D1210">
        <v>300201</v>
      </c>
      <c r="E1210" s="277">
        <v>0</v>
      </c>
      <c r="F1210" s="277">
        <v>0</v>
      </c>
    </row>
    <row r="1211" spans="1:7">
      <c r="A1211">
        <v>4427</v>
      </c>
      <c r="C1211">
        <v>300</v>
      </c>
      <c r="D1211">
        <v>300201</v>
      </c>
      <c r="E1211" s="277">
        <v>0</v>
      </c>
      <c r="F1211" s="277">
        <v>0</v>
      </c>
      <c r="G1211" s="277">
        <v>808.51</v>
      </c>
    </row>
    <row r="1212" spans="1:7">
      <c r="A1212">
        <v>301002760</v>
      </c>
      <c r="B1212" s="277">
        <v>562.41</v>
      </c>
      <c r="C1212">
        <v>300</v>
      </c>
      <c r="D1212">
        <v>300201</v>
      </c>
      <c r="E1212" s="277">
        <v>562.41229999999996</v>
      </c>
      <c r="F1212" s="277">
        <v>106.86</v>
      </c>
    </row>
    <row r="1213" spans="1:7">
      <c r="A1213">
        <v>401002823</v>
      </c>
      <c r="C1213">
        <v>300</v>
      </c>
      <c r="D1213">
        <v>300201</v>
      </c>
      <c r="E1213" s="277">
        <v>0</v>
      </c>
      <c r="F1213" s="277">
        <v>0</v>
      </c>
      <c r="G1213" s="277">
        <v>562.41</v>
      </c>
    </row>
    <row r="1214" spans="1:7">
      <c r="A1214">
        <v>4426</v>
      </c>
      <c r="B1214" s="277">
        <v>106.86</v>
      </c>
      <c r="C1214">
        <v>300</v>
      </c>
      <c r="D1214">
        <v>300201</v>
      </c>
      <c r="E1214" s="277">
        <v>0</v>
      </c>
      <c r="F1214" s="277">
        <v>0</v>
      </c>
    </row>
    <row r="1215" spans="1:7">
      <c r="A1215">
        <v>4427</v>
      </c>
      <c r="C1215">
        <v>300</v>
      </c>
      <c r="D1215">
        <v>300201</v>
      </c>
      <c r="E1215" s="277">
        <v>0</v>
      </c>
      <c r="F1215" s="277">
        <v>0</v>
      </c>
      <c r="G1215" s="277">
        <v>106.86</v>
      </c>
    </row>
    <row r="1216" spans="1:7">
      <c r="A1216">
        <v>301002240</v>
      </c>
      <c r="B1216" s="277">
        <v>6784.65</v>
      </c>
      <c r="C1216">
        <v>300</v>
      </c>
      <c r="D1216">
        <v>300201</v>
      </c>
      <c r="E1216" s="277">
        <v>6784.6463999999996</v>
      </c>
      <c r="F1216" s="277">
        <v>1289.08</v>
      </c>
    </row>
    <row r="1217" spans="1:7">
      <c r="A1217">
        <v>401001013</v>
      </c>
      <c r="C1217">
        <v>300</v>
      </c>
      <c r="D1217">
        <v>300201</v>
      </c>
      <c r="E1217" s="277">
        <v>0</v>
      </c>
      <c r="F1217" s="277">
        <v>0</v>
      </c>
      <c r="G1217" s="277">
        <v>6784.65</v>
      </c>
    </row>
    <row r="1218" spans="1:7">
      <c r="A1218">
        <v>4426</v>
      </c>
      <c r="B1218" s="277">
        <v>1289.0899999999999</v>
      </c>
      <c r="C1218">
        <v>300</v>
      </c>
      <c r="D1218">
        <v>300201</v>
      </c>
      <c r="E1218" s="277">
        <v>0</v>
      </c>
      <c r="F1218" s="277">
        <v>0</v>
      </c>
    </row>
    <row r="1219" spans="1:7">
      <c r="A1219">
        <v>4427</v>
      </c>
      <c r="C1219">
        <v>300</v>
      </c>
      <c r="D1219">
        <v>300201</v>
      </c>
      <c r="E1219" s="277">
        <v>0</v>
      </c>
      <c r="F1219" s="277">
        <v>0</v>
      </c>
      <c r="G1219" s="277">
        <v>1289.0899999999999</v>
      </c>
    </row>
    <row r="1220" spans="1:7">
      <c r="A1220">
        <v>301002240</v>
      </c>
      <c r="B1220" s="277">
        <v>0.65</v>
      </c>
      <c r="C1220">
        <v>300</v>
      </c>
      <c r="D1220">
        <v>300201</v>
      </c>
      <c r="E1220" s="277">
        <v>0.63229999999999997</v>
      </c>
      <c r="F1220" s="277">
        <v>0.12</v>
      </c>
    </row>
    <row r="1221" spans="1:7">
      <c r="A1221">
        <v>401001002</v>
      </c>
      <c r="C1221">
        <v>300</v>
      </c>
      <c r="D1221">
        <v>300201</v>
      </c>
      <c r="E1221" s="277">
        <v>0</v>
      </c>
      <c r="F1221" s="277">
        <v>0</v>
      </c>
      <c r="G1221" s="277">
        <v>0.65</v>
      </c>
    </row>
    <row r="1222" spans="1:7">
      <c r="A1222">
        <v>301002240</v>
      </c>
      <c r="B1222" s="277">
        <v>39052.89</v>
      </c>
      <c r="C1222">
        <v>300</v>
      </c>
      <c r="D1222">
        <v>300201</v>
      </c>
      <c r="E1222" s="277">
        <v>39052.905200000001</v>
      </c>
      <c r="F1222" s="277">
        <v>7420.05</v>
      </c>
    </row>
    <row r="1223" spans="1:7">
      <c r="A1223">
        <v>401001002</v>
      </c>
      <c r="C1223">
        <v>300</v>
      </c>
      <c r="D1223">
        <v>300201</v>
      </c>
      <c r="E1223" s="277">
        <v>0</v>
      </c>
      <c r="F1223" s="277">
        <v>0</v>
      </c>
      <c r="G1223" s="277">
        <v>39052.89</v>
      </c>
    </row>
    <row r="1224" spans="1:7">
      <c r="A1224">
        <v>4426</v>
      </c>
      <c r="B1224" s="277">
        <v>7420.16</v>
      </c>
      <c r="C1224">
        <v>300</v>
      </c>
      <c r="D1224">
        <v>300201</v>
      </c>
      <c r="E1224" s="277">
        <v>0</v>
      </c>
      <c r="F1224" s="277">
        <v>0</v>
      </c>
    </row>
    <row r="1225" spans="1:7">
      <c r="A1225">
        <v>4427</v>
      </c>
      <c r="C1225">
        <v>300</v>
      </c>
      <c r="D1225">
        <v>300201</v>
      </c>
      <c r="E1225" s="277">
        <v>0</v>
      </c>
      <c r="F1225" s="277">
        <v>0</v>
      </c>
      <c r="G1225" s="277">
        <v>7420.16</v>
      </c>
    </row>
    <row r="1226" spans="1:7">
      <c r="A1226">
        <v>301002240</v>
      </c>
      <c r="B1226" s="277">
        <v>0</v>
      </c>
      <c r="C1226">
        <v>300</v>
      </c>
      <c r="D1226">
        <v>300201</v>
      </c>
      <c r="E1226" s="277">
        <v>2E-3</v>
      </c>
      <c r="F1226" s="277">
        <v>0</v>
      </c>
    </row>
    <row r="1227" spans="1:7">
      <c r="A1227">
        <v>40100765</v>
      </c>
      <c r="C1227">
        <v>300</v>
      </c>
      <c r="D1227">
        <v>300201</v>
      </c>
      <c r="E1227" s="277">
        <v>0</v>
      </c>
      <c r="F1227" s="277">
        <v>0</v>
      </c>
      <c r="G1227" s="277">
        <v>0</v>
      </c>
    </row>
    <row r="1228" spans="1:7">
      <c r="A1228">
        <v>3028002241</v>
      </c>
      <c r="B1228" s="277">
        <v>739.31</v>
      </c>
      <c r="C1228">
        <v>300</v>
      </c>
      <c r="D1228">
        <v>300201</v>
      </c>
      <c r="E1228" s="277">
        <v>739.30499999999995</v>
      </c>
      <c r="F1228" s="277">
        <v>140.47</v>
      </c>
    </row>
    <row r="1229" spans="1:7">
      <c r="A1229">
        <v>40100765</v>
      </c>
      <c r="C1229">
        <v>300</v>
      </c>
      <c r="D1229">
        <v>300201</v>
      </c>
      <c r="E1229" s="277">
        <v>0</v>
      </c>
      <c r="F1229" s="277">
        <v>0</v>
      </c>
      <c r="G1229" s="277">
        <v>739.31</v>
      </c>
    </row>
    <row r="1230" spans="1:7">
      <c r="A1230">
        <v>4426</v>
      </c>
      <c r="B1230" s="277">
        <v>140.47</v>
      </c>
      <c r="C1230">
        <v>300</v>
      </c>
      <c r="D1230">
        <v>300201</v>
      </c>
      <c r="E1230" s="277">
        <v>0</v>
      </c>
      <c r="F1230" s="277">
        <v>0</v>
      </c>
    </row>
    <row r="1231" spans="1:7">
      <c r="A1231">
        <v>4427</v>
      </c>
      <c r="C1231">
        <v>300</v>
      </c>
      <c r="D1231">
        <v>300201</v>
      </c>
      <c r="E1231" s="277">
        <v>0</v>
      </c>
      <c r="F1231" s="277">
        <v>0</v>
      </c>
      <c r="G1231" s="277">
        <v>140.47</v>
      </c>
    </row>
    <row r="1232" spans="1:7">
      <c r="A1232">
        <v>301002240</v>
      </c>
      <c r="B1232" s="277">
        <v>37788.629999999997</v>
      </c>
      <c r="C1232">
        <v>300</v>
      </c>
      <c r="D1232">
        <v>300201</v>
      </c>
      <c r="E1232" s="277">
        <v>37788.631800000003</v>
      </c>
      <c r="F1232" s="277">
        <v>7179.84</v>
      </c>
    </row>
    <row r="1233" spans="1:7">
      <c r="A1233">
        <v>401001025</v>
      </c>
      <c r="C1233">
        <v>300</v>
      </c>
      <c r="D1233">
        <v>300201</v>
      </c>
      <c r="E1233" s="277">
        <v>0</v>
      </c>
      <c r="F1233" s="277">
        <v>0</v>
      </c>
      <c r="G1233" s="277">
        <v>37788.629999999997</v>
      </c>
    </row>
    <row r="1234" spans="1:7">
      <c r="A1234">
        <v>4426</v>
      </c>
      <c r="B1234" s="277">
        <v>7179.86</v>
      </c>
      <c r="C1234">
        <v>300</v>
      </c>
      <c r="D1234">
        <v>300201</v>
      </c>
      <c r="E1234" s="277">
        <v>0</v>
      </c>
      <c r="F1234" s="277">
        <v>0</v>
      </c>
    </row>
    <row r="1235" spans="1:7">
      <c r="A1235">
        <v>4427</v>
      </c>
      <c r="C1235">
        <v>300</v>
      </c>
      <c r="D1235">
        <v>300201</v>
      </c>
      <c r="E1235" s="277">
        <v>0</v>
      </c>
      <c r="F1235" s="277">
        <v>0</v>
      </c>
      <c r="G1235" s="277">
        <v>7179.86</v>
      </c>
    </row>
    <row r="1236" spans="1:7">
      <c r="A1236">
        <v>301002240</v>
      </c>
      <c r="B1236" s="277">
        <v>4534.6400000000003</v>
      </c>
      <c r="C1236">
        <v>300</v>
      </c>
      <c r="D1236">
        <v>300201</v>
      </c>
      <c r="E1236" s="277">
        <v>4534.6358</v>
      </c>
      <c r="F1236" s="277">
        <v>861.58</v>
      </c>
    </row>
    <row r="1237" spans="1:7">
      <c r="A1237">
        <v>401001025</v>
      </c>
      <c r="C1237">
        <v>300</v>
      </c>
      <c r="D1237">
        <v>300201</v>
      </c>
      <c r="E1237" s="277">
        <v>0</v>
      </c>
      <c r="F1237" s="277">
        <v>0</v>
      </c>
      <c r="G1237" s="277">
        <v>4534.6400000000003</v>
      </c>
    </row>
    <row r="1238" spans="1:7">
      <c r="A1238">
        <v>4426</v>
      </c>
      <c r="B1238" s="277">
        <v>861.59</v>
      </c>
      <c r="C1238">
        <v>300</v>
      </c>
      <c r="D1238">
        <v>300201</v>
      </c>
      <c r="E1238" s="277">
        <v>0</v>
      </c>
      <c r="F1238" s="277">
        <v>0</v>
      </c>
    </row>
    <row r="1239" spans="1:7">
      <c r="A1239">
        <v>4427</v>
      </c>
      <c r="C1239">
        <v>300</v>
      </c>
      <c r="D1239">
        <v>300201</v>
      </c>
      <c r="E1239" s="277">
        <v>0</v>
      </c>
      <c r="F1239" s="277">
        <v>0</v>
      </c>
      <c r="G1239" s="277">
        <v>861.59</v>
      </c>
    </row>
    <row r="1240" spans="1:7">
      <c r="A1240">
        <v>301002240</v>
      </c>
      <c r="B1240" s="277">
        <v>15115.15</v>
      </c>
      <c r="C1240">
        <v>300</v>
      </c>
      <c r="D1240">
        <v>300201</v>
      </c>
      <c r="E1240" s="277">
        <v>15115.148999999999</v>
      </c>
      <c r="F1240" s="277">
        <v>2871.88</v>
      </c>
    </row>
    <row r="1241" spans="1:7">
      <c r="A1241">
        <v>401001025</v>
      </c>
      <c r="C1241">
        <v>300</v>
      </c>
      <c r="D1241">
        <v>300201</v>
      </c>
      <c r="E1241" s="277">
        <v>0</v>
      </c>
      <c r="F1241" s="277">
        <v>0</v>
      </c>
      <c r="G1241" s="277">
        <v>15115.15</v>
      </c>
    </row>
    <row r="1242" spans="1:7">
      <c r="A1242">
        <v>4426</v>
      </c>
      <c r="B1242" s="277">
        <v>2871.88</v>
      </c>
      <c r="C1242">
        <v>300</v>
      </c>
      <c r="D1242">
        <v>300201</v>
      </c>
      <c r="E1242" s="277">
        <v>0</v>
      </c>
      <c r="F1242" s="277">
        <v>0</v>
      </c>
    </row>
    <row r="1243" spans="1:7">
      <c r="A1243">
        <v>4427</v>
      </c>
      <c r="C1243">
        <v>300</v>
      </c>
      <c r="D1243">
        <v>300201</v>
      </c>
      <c r="E1243" s="277">
        <v>0</v>
      </c>
      <c r="F1243" s="277">
        <v>0</v>
      </c>
      <c r="G1243" s="277">
        <v>2871.88</v>
      </c>
    </row>
    <row r="1244" spans="1:7">
      <c r="A1244">
        <v>301002240</v>
      </c>
      <c r="B1244" s="277">
        <v>68018.17</v>
      </c>
      <c r="C1244">
        <v>300</v>
      </c>
      <c r="D1244">
        <v>300201</v>
      </c>
      <c r="E1244" s="277">
        <v>68018.170499999993</v>
      </c>
      <c r="F1244" s="277">
        <v>12923.45</v>
      </c>
    </row>
    <row r="1245" spans="1:7">
      <c r="A1245">
        <v>401001025</v>
      </c>
      <c r="C1245">
        <v>300</v>
      </c>
      <c r="D1245">
        <v>300201</v>
      </c>
      <c r="E1245" s="277">
        <v>0</v>
      </c>
      <c r="F1245" s="277">
        <v>0</v>
      </c>
      <c r="G1245" s="277">
        <v>68018.17</v>
      </c>
    </row>
    <row r="1246" spans="1:7">
      <c r="A1246">
        <v>4426</v>
      </c>
      <c r="B1246" s="277">
        <v>12923.48</v>
      </c>
      <c r="C1246">
        <v>300</v>
      </c>
      <c r="D1246">
        <v>300201</v>
      </c>
      <c r="E1246" s="277">
        <v>0</v>
      </c>
      <c r="F1246" s="277">
        <v>0</v>
      </c>
    </row>
    <row r="1247" spans="1:7">
      <c r="A1247">
        <v>4427</v>
      </c>
      <c r="C1247">
        <v>300</v>
      </c>
      <c r="D1247">
        <v>300201</v>
      </c>
      <c r="E1247" s="277">
        <v>0</v>
      </c>
      <c r="F1247" s="277">
        <v>0</v>
      </c>
      <c r="G1247" s="277">
        <v>12923.48</v>
      </c>
    </row>
    <row r="1248" spans="1:7">
      <c r="A1248">
        <v>301002240</v>
      </c>
      <c r="B1248" s="277">
        <v>15115.15</v>
      </c>
      <c r="C1248">
        <v>300</v>
      </c>
      <c r="D1248">
        <v>300201</v>
      </c>
      <c r="E1248" s="277">
        <v>15115.148999999999</v>
      </c>
      <c r="F1248" s="277">
        <v>2871.88</v>
      </c>
    </row>
    <row r="1249" spans="1:7">
      <c r="A1249">
        <v>401001025</v>
      </c>
      <c r="C1249">
        <v>300</v>
      </c>
      <c r="D1249">
        <v>300201</v>
      </c>
      <c r="E1249" s="277">
        <v>0</v>
      </c>
      <c r="F1249" s="277">
        <v>0</v>
      </c>
      <c r="G1249" s="277">
        <v>15115.15</v>
      </c>
    </row>
    <row r="1250" spans="1:7">
      <c r="A1250">
        <v>4426</v>
      </c>
      <c r="B1250" s="277">
        <v>2871.88</v>
      </c>
      <c r="C1250">
        <v>300</v>
      </c>
      <c r="D1250">
        <v>300201</v>
      </c>
      <c r="E1250" s="277">
        <v>0</v>
      </c>
      <c r="F1250" s="277">
        <v>0</v>
      </c>
    </row>
    <row r="1251" spans="1:7">
      <c r="A1251">
        <v>4427</v>
      </c>
      <c r="C1251">
        <v>300</v>
      </c>
      <c r="D1251">
        <v>300201</v>
      </c>
      <c r="E1251" s="277">
        <v>0</v>
      </c>
      <c r="F1251" s="277">
        <v>0</v>
      </c>
      <c r="G1251" s="277">
        <v>2871.88</v>
      </c>
    </row>
    <row r="1252" spans="1:7">
      <c r="A1252">
        <v>301002240</v>
      </c>
      <c r="B1252" s="277">
        <v>7558.03</v>
      </c>
      <c r="C1252">
        <v>300</v>
      </c>
      <c r="D1252">
        <v>300201</v>
      </c>
      <c r="E1252" s="277">
        <v>7558.0300999999999</v>
      </c>
      <c r="F1252" s="277">
        <v>1436.03</v>
      </c>
    </row>
    <row r="1253" spans="1:7">
      <c r="A1253">
        <v>401001025</v>
      </c>
      <c r="C1253">
        <v>300</v>
      </c>
      <c r="D1253">
        <v>300201</v>
      </c>
      <c r="E1253" s="277">
        <v>0</v>
      </c>
      <c r="F1253" s="277">
        <v>0</v>
      </c>
      <c r="G1253" s="277">
        <v>7558.03</v>
      </c>
    </row>
    <row r="1254" spans="1:7">
      <c r="A1254">
        <v>4426</v>
      </c>
      <c r="B1254" s="277">
        <v>1436.05</v>
      </c>
      <c r="C1254">
        <v>300</v>
      </c>
      <c r="D1254">
        <v>300201</v>
      </c>
      <c r="E1254" s="277">
        <v>0</v>
      </c>
      <c r="F1254" s="277">
        <v>0</v>
      </c>
    </row>
    <row r="1255" spans="1:7">
      <c r="A1255">
        <v>4427</v>
      </c>
      <c r="C1255">
        <v>300</v>
      </c>
      <c r="D1255">
        <v>300201</v>
      </c>
      <c r="E1255" s="277">
        <v>0</v>
      </c>
      <c r="F1255" s="277">
        <v>0</v>
      </c>
      <c r="G1255" s="277">
        <v>1436.05</v>
      </c>
    </row>
    <row r="1256" spans="1:7">
      <c r="A1256">
        <v>301002240</v>
      </c>
      <c r="B1256" s="277">
        <v>15116.06</v>
      </c>
      <c r="C1256">
        <v>300</v>
      </c>
      <c r="D1256">
        <v>300201</v>
      </c>
      <c r="E1256" s="277">
        <v>15116.060100000001</v>
      </c>
      <c r="F1256" s="277">
        <v>2872.05</v>
      </c>
    </row>
    <row r="1257" spans="1:7">
      <c r="A1257">
        <v>401001025</v>
      </c>
      <c r="C1257">
        <v>300</v>
      </c>
      <c r="D1257">
        <v>300201</v>
      </c>
      <c r="E1257" s="277">
        <v>0</v>
      </c>
      <c r="F1257" s="277">
        <v>0</v>
      </c>
      <c r="G1257" s="277">
        <v>15116.06</v>
      </c>
    </row>
    <row r="1258" spans="1:7">
      <c r="A1258">
        <v>4426</v>
      </c>
      <c r="B1258" s="277">
        <v>2872.05</v>
      </c>
      <c r="C1258">
        <v>300</v>
      </c>
      <c r="D1258">
        <v>300201</v>
      </c>
      <c r="E1258" s="277">
        <v>0</v>
      </c>
      <c r="F1258" s="277">
        <v>0</v>
      </c>
    </row>
    <row r="1259" spans="1:7">
      <c r="A1259">
        <v>4427</v>
      </c>
      <c r="C1259">
        <v>300</v>
      </c>
      <c r="D1259">
        <v>300201</v>
      </c>
      <c r="E1259" s="277">
        <v>0</v>
      </c>
      <c r="F1259" s="277">
        <v>0</v>
      </c>
      <c r="G1259" s="277">
        <v>2872.05</v>
      </c>
    </row>
    <row r="1260" spans="1:7">
      <c r="A1260">
        <v>301002240</v>
      </c>
      <c r="B1260" s="277">
        <v>15116.06</v>
      </c>
      <c r="C1260">
        <v>300</v>
      </c>
      <c r="D1260">
        <v>300201</v>
      </c>
      <c r="E1260" s="277">
        <v>15116.060100000001</v>
      </c>
      <c r="F1260" s="277">
        <v>2872.05</v>
      </c>
    </row>
    <row r="1261" spans="1:7">
      <c r="A1261">
        <v>401001025</v>
      </c>
      <c r="C1261">
        <v>300</v>
      </c>
      <c r="D1261">
        <v>300201</v>
      </c>
      <c r="E1261" s="277">
        <v>0</v>
      </c>
      <c r="F1261" s="277">
        <v>0</v>
      </c>
      <c r="G1261" s="277">
        <v>15116.06</v>
      </c>
    </row>
    <row r="1262" spans="1:7">
      <c r="A1262">
        <v>4426</v>
      </c>
      <c r="B1262" s="277">
        <v>2872.05</v>
      </c>
      <c r="C1262">
        <v>300</v>
      </c>
      <c r="D1262">
        <v>300201</v>
      </c>
      <c r="E1262" s="277">
        <v>0</v>
      </c>
      <c r="F1262" s="277">
        <v>0</v>
      </c>
    </row>
    <row r="1263" spans="1:7">
      <c r="A1263">
        <v>4427</v>
      </c>
      <c r="C1263">
        <v>300</v>
      </c>
      <c r="D1263">
        <v>300201</v>
      </c>
      <c r="E1263" s="277">
        <v>0</v>
      </c>
      <c r="F1263" s="277">
        <v>0</v>
      </c>
      <c r="G1263" s="277">
        <v>2872.05</v>
      </c>
    </row>
    <row r="1264" spans="1:7">
      <c r="A1264">
        <v>3028002241</v>
      </c>
      <c r="B1264" s="277">
        <v>1145.98</v>
      </c>
      <c r="C1264">
        <v>300</v>
      </c>
      <c r="D1264">
        <v>300201</v>
      </c>
      <c r="E1264" s="277">
        <v>1145.9768999999999</v>
      </c>
      <c r="F1264" s="277">
        <v>217.74</v>
      </c>
    </row>
    <row r="1265" spans="1:7">
      <c r="A1265">
        <v>401001027</v>
      </c>
      <c r="C1265">
        <v>300</v>
      </c>
      <c r="D1265">
        <v>300201</v>
      </c>
      <c r="E1265" s="277">
        <v>0</v>
      </c>
      <c r="F1265" s="277">
        <v>0</v>
      </c>
      <c r="G1265" s="277">
        <v>1145.98</v>
      </c>
    </row>
    <row r="1266" spans="1:7">
      <c r="A1266">
        <v>4426</v>
      </c>
      <c r="B1266" s="277">
        <v>217.76</v>
      </c>
      <c r="C1266">
        <v>300</v>
      </c>
      <c r="D1266">
        <v>300201</v>
      </c>
      <c r="E1266" s="277">
        <v>0</v>
      </c>
      <c r="F1266" s="277">
        <v>0</v>
      </c>
    </row>
    <row r="1267" spans="1:7">
      <c r="A1267">
        <v>4427</v>
      </c>
      <c r="C1267">
        <v>300</v>
      </c>
      <c r="D1267">
        <v>300201</v>
      </c>
      <c r="E1267" s="277">
        <v>0</v>
      </c>
      <c r="F1267" s="277">
        <v>0</v>
      </c>
      <c r="G1267" s="277">
        <v>217.76</v>
      </c>
    </row>
    <row r="1268" spans="1:7">
      <c r="A1268">
        <v>308003137</v>
      </c>
      <c r="B1268" s="277">
        <v>49.77</v>
      </c>
      <c r="C1268">
        <v>300</v>
      </c>
      <c r="D1268">
        <v>300201</v>
      </c>
      <c r="E1268" s="277">
        <v>49.77</v>
      </c>
      <c r="F1268" s="277">
        <v>9.4600000000000009</v>
      </c>
    </row>
    <row r="1269" spans="1:7">
      <c r="A1269">
        <v>401001029</v>
      </c>
      <c r="C1269">
        <v>300</v>
      </c>
      <c r="D1269">
        <v>300201</v>
      </c>
      <c r="E1269" s="277">
        <v>0</v>
      </c>
      <c r="F1269" s="277">
        <v>0</v>
      </c>
      <c r="G1269" s="277">
        <v>49.77</v>
      </c>
    </row>
    <row r="1270" spans="1:7">
      <c r="A1270">
        <v>301002240</v>
      </c>
      <c r="B1270" s="277">
        <v>9876.86</v>
      </c>
      <c r="C1270">
        <v>300</v>
      </c>
      <c r="D1270">
        <v>300201</v>
      </c>
      <c r="E1270" s="277">
        <v>9876.8564999999999</v>
      </c>
      <c r="F1270" s="277">
        <v>1876.6</v>
      </c>
    </row>
    <row r="1271" spans="1:7">
      <c r="A1271">
        <v>401001029</v>
      </c>
      <c r="C1271">
        <v>300</v>
      </c>
      <c r="D1271">
        <v>300201</v>
      </c>
      <c r="E1271" s="277">
        <v>0</v>
      </c>
      <c r="F1271" s="277">
        <v>0</v>
      </c>
      <c r="G1271" s="277">
        <v>9876.86</v>
      </c>
    </row>
    <row r="1272" spans="1:7">
      <c r="A1272">
        <v>4426</v>
      </c>
      <c r="B1272" s="277">
        <v>1886.08</v>
      </c>
      <c r="C1272">
        <v>300</v>
      </c>
      <c r="D1272">
        <v>300201</v>
      </c>
      <c r="E1272" s="277">
        <v>0</v>
      </c>
      <c r="F1272" s="277">
        <v>0</v>
      </c>
    </row>
    <row r="1273" spans="1:7">
      <c r="A1273">
        <v>4427</v>
      </c>
      <c r="C1273">
        <v>300</v>
      </c>
      <c r="D1273">
        <v>300201</v>
      </c>
      <c r="E1273" s="277">
        <v>0</v>
      </c>
      <c r="F1273" s="277">
        <v>0</v>
      </c>
      <c r="G1273" s="277">
        <v>1886.08</v>
      </c>
    </row>
    <row r="1274" spans="1:7">
      <c r="A1274">
        <v>301002240</v>
      </c>
      <c r="B1274" s="277">
        <v>3.09</v>
      </c>
      <c r="C1274">
        <v>300</v>
      </c>
      <c r="D1274">
        <v>300201</v>
      </c>
      <c r="E1274" s="277">
        <v>3.0857000000000001</v>
      </c>
      <c r="F1274" s="277">
        <v>0.59</v>
      </c>
    </row>
    <row r="1275" spans="1:7">
      <c r="A1275">
        <v>401001033</v>
      </c>
      <c r="C1275">
        <v>300</v>
      </c>
      <c r="D1275">
        <v>300201</v>
      </c>
      <c r="E1275" s="277">
        <v>0</v>
      </c>
      <c r="F1275" s="277">
        <v>0</v>
      </c>
      <c r="G1275" s="277">
        <v>3.09</v>
      </c>
    </row>
    <row r="1276" spans="1:7">
      <c r="A1276">
        <v>301002240</v>
      </c>
      <c r="B1276" s="277">
        <v>13944.06</v>
      </c>
      <c r="C1276">
        <v>300</v>
      </c>
      <c r="D1276">
        <v>300201</v>
      </c>
      <c r="E1276" s="277">
        <v>13944.0609</v>
      </c>
      <c r="F1276" s="277">
        <v>2649.37</v>
      </c>
    </row>
    <row r="1277" spans="1:7">
      <c r="A1277">
        <v>401001033</v>
      </c>
      <c r="C1277">
        <v>300</v>
      </c>
      <c r="D1277">
        <v>300201</v>
      </c>
      <c r="E1277" s="277">
        <v>0</v>
      </c>
      <c r="F1277" s="277">
        <v>0</v>
      </c>
      <c r="G1277" s="277">
        <v>13944.06</v>
      </c>
    </row>
    <row r="1278" spans="1:7">
      <c r="A1278">
        <v>4426</v>
      </c>
      <c r="B1278" s="277">
        <v>2649.95</v>
      </c>
      <c r="C1278">
        <v>300</v>
      </c>
      <c r="D1278">
        <v>300201</v>
      </c>
      <c r="E1278" s="277">
        <v>0</v>
      </c>
      <c r="F1278" s="277">
        <v>0</v>
      </c>
    </row>
    <row r="1279" spans="1:7">
      <c r="A1279">
        <v>4427</v>
      </c>
      <c r="C1279">
        <v>300</v>
      </c>
      <c r="D1279">
        <v>300201</v>
      </c>
      <c r="E1279" s="277">
        <v>0</v>
      </c>
      <c r="F1279" s="277">
        <v>0</v>
      </c>
      <c r="G1279" s="277">
        <v>2649.95</v>
      </c>
    </row>
    <row r="1280" spans="1:7">
      <c r="A1280">
        <v>3024002245</v>
      </c>
      <c r="B1280" s="277">
        <v>846.11</v>
      </c>
      <c r="C1280">
        <v>300</v>
      </c>
      <c r="D1280">
        <v>300201</v>
      </c>
      <c r="E1280" s="277">
        <v>846.10699999999997</v>
      </c>
      <c r="F1280" s="277">
        <v>160.76</v>
      </c>
    </row>
    <row r="1281" spans="1:7">
      <c r="A1281">
        <v>401001038</v>
      </c>
      <c r="C1281">
        <v>300</v>
      </c>
      <c r="D1281">
        <v>300201</v>
      </c>
      <c r="E1281" s="277">
        <v>0</v>
      </c>
      <c r="F1281" s="277">
        <v>0</v>
      </c>
      <c r="G1281" s="277">
        <v>846.11</v>
      </c>
    </row>
    <row r="1282" spans="1:7">
      <c r="A1282">
        <v>4426</v>
      </c>
      <c r="B1282" s="277">
        <v>160.76</v>
      </c>
      <c r="C1282">
        <v>300</v>
      </c>
      <c r="D1282">
        <v>300201</v>
      </c>
      <c r="E1282" s="277">
        <v>0</v>
      </c>
      <c r="F1282" s="277">
        <v>0</v>
      </c>
    </row>
    <row r="1283" spans="1:7">
      <c r="A1283">
        <v>4427</v>
      </c>
      <c r="C1283">
        <v>300</v>
      </c>
      <c r="D1283">
        <v>300201</v>
      </c>
      <c r="E1283" s="277">
        <v>0</v>
      </c>
      <c r="F1283" s="277">
        <v>0</v>
      </c>
      <c r="G1283" s="277">
        <v>160.76</v>
      </c>
    </row>
    <row r="1284" spans="1:7">
      <c r="A1284">
        <v>3024002245</v>
      </c>
      <c r="B1284" s="277">
        <v>3295.89</v>
      </c>
      <c r="C1284">
        <v>300</v>
      </c>
      <c r="D1284">
        <v>300201</v>
      </c>
      <c r="E1284" s="277">
        <v>3295.8854000000001</v>
      </c>
      <c r="F1284" s="277">
        <v>626.22</v>
      </c>
    </row>
    <row r="1285" spans="1:7">
      <c r="A1285">
        <v>40100902</v>
      </c>
      <c r="C1285">
        <v>300</v>
      </c>
      <c r="D1285">
        <v>300201</v>
      </c>
      <c r="E1285" s="277">
        <v>0</v>
      </c>
      <c r="F1285" s="277">
        <v>0</v>
      </c>
      <c r="G1285" s="277">
        <v>3295.89</v>
      </c>
    </row>
    <row r="1286" spans="1:7">
      <c r="A1286">
        <v>4426</v>
      </c>
      <c r="B1286" s="277">
        <v>626.22</v>
      </c>
      <c r="C1286">
        <v>300</v>
      </c>
      <c r="D1286">
        <v>300201</v>
      </c>
      <c r="E1286" s="277">
        <v>0</v>
      </c>
      <c r="F1286" s="277">
        <v>0</v>
      </c>
    </row>
    <row r="1287" spans="1:7">
      <c r="A1287">
        <v>4427</v>
      </c>
      <c r="C1287">
        <v>300</v>
      </c>
      <c r="D1287">
        <v>300201</v>
      </c>
      <c r="E1287" s="277">
        <v>0</v>
      </c>
      <c r="F1287" s="277">
        <v>0</v>
      </c>
      <c r="G1287" s="277">
        <v>626.22</v>
      </c>
    </row>
    <row r="1288" spans="1:7">
      <c r="A1288">
        <v>3028002241</v>
      </c>
      <c r="B1288" s="277">
        <v>514.61</v>
      </c>
      <c r="C1288">
        <v>300</v>
      </c>
      <c r="D1288">
        <v>300201</v>
      </c>
      <c r="E1288" s="277">
        <v>514.61149999999998</v>
      </c>
      <c r="F1288" s="277">
        <v>97.78</v>
      </c>
    </row>
    <row r="1289" spans="1:7">
      <c r="A1289">
        <v>40100935</v>
      </c>
      <c r="C1289">
        <v>300</v>
      </c>
      <c r="D1289">
        <v>300201</v>
      </c>
      <c r="E1289" s="277">
        <v>0</v>
      </c>
      <c r="F1289" s="277">
        <v>0</v>
      </c>
      <c r="G1289" s="277">
        <v>514.61</v>
      </c>
    </row>
    <row r="1290" spans="1:7">
      <c r="A1290">
        <v>4426</v>
      </c>
      <c r="B1290" s="277">
        <v>97.8</v>
      </c>
      <c r="C1290">
        <v>300</v>
      </c>
      <c r="D1290">
        <v>300201</v>
      </c>
      <c r="E1290" s="277">
        <v>0</v>
      </c>
      <c r="F1290" s="277">
        <v>0</v>
      </c>
    </row>
    <row r="1291" spans="1:7">
      <c r="A1291">
        <v>4427</v>
      </c>
      <c r="C1291">
        <v>300</v>
      </c>
      <c r="D1291">
        <v>300201</v>
      </c>
      <c r="E1291" s="277">
        <v>0</v>
      </c>
      <c r="F1291" s="277">
        <v>0</v>
      </c>
      <c r="G1291" s="277">
        <v>97.8</v>
      </c>
    </row>
    <row r="1292" spans="1:7">
      <c r="A1292">
        <v>3028002241</v>
      </c>
      <c r="B1292" s="277">
        <v>0</v>
      </c>
      <c r="C1292">
        <v>300</v>
      </c>
      <c r="D1292">
        <v>300201</v>
      </c>
      <c r="E1292" s="277">
        <v>2.3900000000000001E-2</v>
      </c>
      <c r="F1292" s="277">
        <v>0</v>
      </c>
    </row>
    <row r="1293" spans="1:7">
      <c r="A1293">
        <v>40100962</v>
      </c>
      <c r="C1293">
        <v>300</v>
      </c>
      <c r="D1293">
        <v>300201</v>
      </c>
      <c r="E1293" s="277">
        <v>0</v>
      </c>
      <c r="F1293" s="277">
        <v>0</v>
      </c>
      <c r="G1293" s="277">
        <v>0</v>
      </c>
    </row>
    <row r="1294" spans="1:7">
      <c r="A1294">
        <v>3028002241</v>
      </c>
      <c r="B1294" s="277">
        <v>2387.66</v>
      </c>
      <c r="C1294">
        <v>300</v>
      </c>
      <c r="D1294">
        <v>300201</v>
      </c>
      <c r="E1294" s="277">
        <v>2387.6403</v>
      </c>
      <c r="F1294" s="277">
        <v>453.65</v>
      </c>
    </row>
    <row r="1295" spans="1:7">
      <c r="A1295">
        <v>40100962</v>
      </c>
      <c r="C1295">
        <v>300</v>
      </c>
      <c r="D1295">
        <v>300201</v>
      </c>
      <c r="E1295" s="277">
        <v>0</v>
      </c>
      <c r="F1295" s="277">
        <v>0</v>
      </c>
      <c r="G1295" s="277">
        <v>2387.66</v>
      </c>
    </row>
    <row r="1296" spans="1:7">
      <c r="A1296">
        <v>4426</v>
      </c>
      <c r="B1296" s="277">
        <v>453.66</v>
      </c>
      <c r="C1296">
        <v>300</v>
      </c>
      <c r="D1296">
        <v>300201</v>
      </c>
      <c r="E1296" s="277">
        <v>0</v>
      </c>
      <c r="F1296" s="277">
        <v>0</v>
      </c>
    </row>
    <row r="1297" spans="1:7">
      <c r="A1297">
        <v>4427</v>
      </c>
      <c r="C1297">
        <v>300</v>
      </c>
      <c r="D1297">
        <v>300201</v>
      </c>
      <c r="E1297" s="277">
        <v>0</v>
      </c>
      <c r="F1297" s="277">
        <v>0</v>
      </c>
      <c r="G1297" s="277">
        <v>453.66</v>
      </c>
    </row>
    <row r="1298" spans="1:7">
      <c r="A1298">
        <v>301002240</v>
      </c>
      <c r="B1298" s="277">
        <v>40941.03</v>
      </c>
      <c r="C1298">
        <v>300</v>
      </c>
      <c r="D1298">
        <v>300201</v>
      </c>
      <c r="E1298" s="277">
        <v>40941.03</v>
      </c>
      <c r="F1298" s="277">
        <v>7778.8</v>
      </c>
    </row>
    <row r="1299" spans="1:7">
      <c r="A1299">
        <v>40100974</v>
      </c>
      <c r="C1299">
        <v>300</v>
      </c>
      <c r="D1299">
        <v>300201</v>
      </c>
      <c r="E1299" s="277">
        <v>0</v>
      </c>
      <c r="F1299" s="277">
        <v>0</v>
      </c>
      <c r="G1299" s="277">
        <v>40941.03</v>
      </c>
    </row>
    <row r="1300" spans="1:7">
      <c r="A1300">
        <v>4426</v>
      </c>
      <c r="B1300" s="277">
        <v>7778.77</v>
      </c>
      <c r="C1300">
        <v>300</v>
      </c>
      <c r="D1300">
        <v>300201</v>
      </c>
      <c r="E1300" s="277">
        <v>0</v>
      </c>
      <c r="F1300" s="277">
        <v>0</v>
      </c>
    </row>
    <row r="1301" spans="1:7">
      <c r="A1301">
        <v>4427</v>
      </c>
      <c r="C1301">
        <v>300</v>
      </c>
      <c r="D1301">
        <v>300201</v>
      </c>
      <c r="E1301" s="277">
        <v>0</v>
      </c>
      <c r="F1301" s="277">
        <v>0</v>
      </c>
      <c r="G1301" s="277">
        <v>7778.77</v>
      </c>
    </row>
    <row r="1302" spans="1:7">
      <c r="A1302">
        <v>301002240</v>
      </c>
      <c r="B1302" s="277">
        <v>1841.53</v>
      </c>
      <c r="C1302">
        <v>300</v>
      </c>
      <c r="D1302">
        <v>300201</v>
      </c>
      <c r="E1302" s="277">
        <v>1841.527</v>
      </c>
      <c r="F1302" s="277">
        <v>349.89</v>
      </c>
    </row>
    <row r="1303" spans="1:7">
      <c r="A1303">
        <v>40100975</v>
      </c>
      <c r="C1303">
        <v>300</v>
      </c>
      <c r="D1303">
        <v>300201</v>
      </c>
      <c r="E1303" s="277">
        <v>0</v>
      </c>
      <c r="F1303" s="277">
        <v>0</v>
      </c>
      <c r="G1303" s="277">
        <v>1841.53</v>
      </c>
    </row>
    <row r="1304" spans="1:7">
      <c r="A1304">
        <v>4426</v>
      </c>
      <c r="B1304" s="277">
        <v>349.89</v>
      </c>
      <c r="C1304">
        <v>300</v>
      </c>
      <c r="D1304">
        <v>300201</v>
      </c>
      <c r="E1304" s="277">
        <v>0</v>
      </c>
      <c r="F1304" s="277">
        <v>0</v>
      </c>
    </row>
    <row r="1305" spans="1:7">
      <c r="A1305">
        <v>4427</v>
      </c>
      <c r="C1305">
        <v>300</v>
      </c>
      <c r="D1305">
        <v>300201</v>
      </c>
      <c r="E1305" s="277">
        <v>0</v>
      </c>
      <c r="F1305" s="277">
        <v>0</v>
      </c>
      <c r="G1305" s="277">
        <v>349.89</v>
      </c>
    </row>
    <row r="1306" spans="1:7">
      <c r="A1306">
        <v>301002240</v>
      </c>
      <c r="B1306" s="277">
        <v>12750.23</v>
      </c>
      <c r="C1306">
        <v>300</v>
      </c>
      <c r="D1306">
        <v>300201</v>
      </c>
      <c r="E1306" s="277">
        <v>12750.2279</v>
      </c>
      <c r="F1306" s="277">
        <v>2422.54</v>
      </c>
    </row>
    <row r="1307" spans="1:7">
      <c r="A1307">
        <v>40100981</v>
      </c>
      <c r="C1307">
        <v>300</v>
      </c>
      <c r="D1307">
        <v>300201</v>
      </c>
      <c r="E1307" s="277">
        <v>0</v>
      </c>
      <c r="F1307" s="277">
        <v>0</v>
      </c>
      <c r="G1307" s="277">
        <v>12750.23</v>
      </c>
    </row>
    <row r="1308" spans="1:7">
      <c r="A1308">
        <v>4426</v>
      </c>
      <c r="B1308" s="277">
        <v>2422.5500000000002</v>
      </c>
      <c r="C1308">
        <v>300</v>
      </c>
      <c r="D1308">
        <v>300201</v>
      </c>
      <c r="E1308" s="277">
        <v>0</v>
      </c>
      <c r="F1308" s="277">
        <v>0</v>
      </c>
    </row>
    <row r="1309" spans="1:7">
      <c r="A1309">
        <v>4427</v>
      </c>
      <c r="C1309">
        <v>300</v>
      </c>
      <c r="D1309">
        <v>300201</v>
      </c>
      <c r="E1309" s="277">
        <v>0</v>
      </c>
      <c r="F1309" s="277">
        <v>0</v>
      </c>
      <c r="G1309" s="277">
        <v>2422.5500000000002</v>
      </c>
    </row>
    <row r="1310" spans="1:7">
      <c r="A1310">
        <v>62800652</v>
      </c>
      <c r="B1310" s="277">
        <v>448.64</v>
      </c>
      <c r="C1310">
        <v>300</v>
      </c>
      <c r="D1310">
        <v>300701</v>
      </c>
      <c r="E1310" s="277">
        <v>448.63580000000002</v>
      </c>
      <c r="F1310" s="277">
        <v>85.24</v>
      </c>
    </row>
    <row r="1311" spans="1:7">
      <c r="A1311">
        <v>40100984</v>
      </c>
      <c r="C1311">
        <v>300</v>
      </c>
      <c r="D1311">
        <v>300701</v>
      </c>
      <c r="E1311" s="277">
        <v>0</v>
      </c>
      <c r="F1311" s="277">
        <v>0</v>
      </c>
      <c r="G1311" s="277">
        <v>448.64</v>
      </c>
    </row>
    <row r="1312" spans="1:7">
      <c r="A1312">
        <v>301002240</v>
      </c>
      <c r="B1312" s="277">
        <v>24477.63</v>
      </c>
      <c r="C1312">
        <v>300</v>
      </c>
      <c r="D1312">
        <v>300201</v>
      </c>
      <c r="E1312" s="277">
        <v>24477.626700000001</v>
      </c>
      <c r="F1312" s="277">
        <v>4650.75</v>
      </c>
    </row>
    <row r="1313" spans="1:7">
      <c r="A1313">
        <v>40100984</v>
      </c>
      <c r="C1313">
        <v>300</v>
      </c>
      <c r="D1313">
        <v>300201</v>
      </c>
      <c r="E1313" s="277">
        <v>0</v>
      </c>
      <c r="F1313" s="277">
        <v>0</v>
      </c>
      <c r="G1313" s="277">
        <v>24477.63</v>
      </c>
    </row>
    <row r="1314" spans="1:7">
      <c r="A1314">
        <v>4426</v>
      </c>
      <c r="B1314" s="277">
        <v>4650.75</v>
      </c>
      <c r="C1314">
        <v>300</v>
      </c>
      <c r="D1314">
        <v>300201</v>
      </c>
      <c r="E1314" s="277">
        <v>0</v>
      </c>
      <c r="F1314" s="277">
        <v>0</v>
      </c>
    </row>
    <row r="1315" spans="1:7">
      <c r="A1315">
        <v>4427</v>
      </c>
      <c r="C1315">
        <v>300</v>
      </c>
      <c r="D1315">
        <v>300201</v>
      </c>
      <c r="E1315" s="277">
        <v>0</v>
      </c>
      <c r="F1315" s="277">
        <v>0</v>
      </c>
      <c r="G1315" s="277">
        <v>4650.75</v>
      </c>
    </row>
    <row r="1316" spans="1:7">
      <c r="A1316">
        <v>4426</v>
      </c>
      <c r="B1316" s="277">
        <v>85.26</v>
      </c>
      <c r="C1316">
        <v>300</v>
      </c>
      <c r="D1316">
        <v>300701</v>
      </c>
      <c r="E1316" s="277">
        <v>0</v>
      </c>
      <c r="F1316" s="277">
        <v>0</v>
      </c>
    </row>
    <row r="1317" spans="1:7">
      <c r="A1317">
        <v>4427</v>
      </c>
      <c r="C1317">
        <v>300</v>
      </c>
      <c r="D1317">
        <v>300701</v>
      </c>
      <c r="E1317" s="277">
        <v>0</v>
      </c>
      <c r="F1317" s="277">
        <v>0</v>
      </c>
      <c r="G1317" s="277">
        <v>85.26</v>
      </c>
    </row>
    <row r="1318" spans="1:7">
      <c r="A1318">
        <v>3024002245</v>
      </c>
      <c r="B1318" s="277">
        <v>5574.35</v>
      </c>
      <c r="C1318">
        <v>300</v>
      </c>
      <c r="D1318">
        <v>300201</v>
      </c>
      <c r="E1318" s="277">
        <v>5574.3519999999999</v>
      </c>
      <c r="F1318" s="277">
        <v>1059.1300000000001</v>
      </c>
    </row>
    <row r="1319" spans="1:7">
      <c r="A1319">
        <v>40100971</v>
      </c>
      <c r="C1319">
        <v>300</v>
      </c>
      <c r="D1319">
        <v>300201</v>
      </c>
      <c r="E1319" s="277">
        <v>0</v>
      </c>
      <c r="F1319" s="277">
        <v>0</v>
      </c>
      <c r="G1319" s="277">
        <v>5574.35</v>
      </c>
    </row>
    <row r="1320" spans="1:7">
      <c r="A1320">
        <v>4426</v>
      </c>
      <c r="B1320" s="277">
        <v>1059.1300000000001</v>
      </c>
      <c r="C1320">
        <v>300</v>
      </c>
      <c r="D1320">
        <v>300201</v>
      </c>
      <c r="E1320" s="277">
        <v>0</v>
      </c>
      <c r="F1320" s="277">
        <v>0</v>
      </c>
    </row>
    <row r="1321" spans="1:7">
      <c r="A1321">
        <v>4427</v>
      </c>
      <c r="C1321">
        <v>300</v>
      </c>
      <c r="D1321">
        <v>300201</v>
      </c>
      <c r="E1321" s="277">
        <v>0</v>
      </c>
      <c r="F1321" s="277">
        <v>0</v>
      </c>
      <c r="G1321" s="277">
        <v>1059.1300000000001</v>
      </c>
    </row>
    <row r="1322" spans="1:7">
      <c r="A1322">
        <v>61100679</v>
      </c>
      <c r="B1322" s="277">
        <v>1751.9</v>
      </c>
      <c r="C1322">
        <v>300</v>
      </c>
      <c r="D1322">
        <v>300701</v>
      </c>
      <c r="E1322" s="277">
        <v>1751.904</v>
      </c>
      <c r="F1322" s="277">
        <v>332.86</v>
      </c>
    </row>
    <row r="1323" spans="1:7">
      <c r="A1323">
        <v>40100971</v>
      </c>
      <c r="C1323">
        <v>300</v>
      </c>
      <c r="D1323">
        <v>300701</v>
      </c>
      <c r="E1323" s="277">
        <v>0</v>
      </c>
      <c r="F1323" s="277">
        <v>0</v>
      </c>
      <c r="G1323" s="277">
        <v>1751.9</v>
      </c>
    </row>
    <row r="1324" spans="1:7">
      <c r="A1324">
        <v>4426</v>
      </c>
      <c r="B1324" s="277">
        <v>332.86</v>
      </c>
      <c r="C1324">
        <v>300</v>
      </c>
      <c r="D1324">
        <v>300701</v>
      </c>
      <c r="E1324" s="277">
        <v>0</v>
      </c>
      <c r="F1324" s="277">
        <v>0</v>
      </c>
    </row>
    <row r="1325" spans="1:7">
      <c r="A1325">
        <v>4427</v>
      </c>
      <c r="C1325">
        <v>300</v>
      </c>
      <c r="D1325">
        <v>300701</v>
      </c>
      <c r="E1325" s="277">
        <v>0</v>
      </c>
      <c r="F1325" s="277">
        <v>0</v>
      </c>
      <c r="G1325" s="277">
        <v>332.86</v>
      </c>
    </row>
    <row r="1326" spans="1:7">
      <c r="A1326">
        <v>61100679</v>
      </c>
      <c r="B1326" s="277">
        <v>1950.94</v>
      </c>
      <c r="C1326">
        <v>300</v>
      </c>
      <c r="D1326">
        <v>300701</v>
      </c>
      <c r="E1326" s="277">
        <v>1950.9448</v>
      </c>
      <c r="F1326" s="277">
        <v>370.68</v>
      </c>
    </row>
    <row r="1327" spans="1:7">
      <c r="A1327">
        <v>401002457</v>
      </c>
      <c r="C1327">
        <v>300</v>
      </c>
      <c r="D1327">
        <v>300701</v>
      </c>
      <c r="E1327" s="277">
        <v>0</v>
      </c>
      <c r="F1327" s="277">
        <v>0</v>
      </c>
      <c r="G1327" s="277">
        <v>1950.94</v>
      </c>
    </row>
    <row r="1328" spans="1:7">
      <c r="A1328">
        <v>4426</v>
      </c>
      <c r="B1328" s="277">
        <v>370.68</v>
      </c>
      <c r="C1328">
        <v>300</v>
      </c>
      <c r="D1328">
        <v>300701</v>
      </c>
      <c r="E1328" s="277">
        <v>0</v>
      </c>
      <c r="F1328" s="277">
        <v>0</v>
      </c>
    </row>
    <row r="1329" spans="1:7">
      <c r="A1329">
        <v>4427</v>
      </c>
      <c r="C1329">
        <v>300</v>
      </c>
      <c r="D1329">
        <v>300701</v>
      </c>
      <c r="E1329" s="277">
        <v>0</v>
      </c>
      <c r="F1329" s="277">
        <v>0</v>
      </c>
      <c r="G1329" s="277">
        <v>370.68</v>
      </c>
    </row>
    <row r="1330" spans="1:7">
      <c r="A1330">
        <v>3024002245</v>
      </c>
      <c r="B1330" s="277">
        <v>2045.51</v>
      </c>
      <c r="C1330">
        <v>300</v>
      </c>
      <c r="D1330">
        <v>300201</v>
      </c>
      <c r="E1330" s="277">
        <v>2045.5059000000001</v>
      </c>
      <c r="F1330" s="277">
        <v>388.65</v>
      </c>
    </row>
    <row r="1331" spans="1:7">
      <c r="A1331">
        <v>401002457</v>
      </c>
      <c r="C1331">
        <v>300</v>
      </c>
      <c r="D1331">
        <v>300201</v>
      </c>
      <c r="E1331" s="277">
        <v>0</v>
      </c>
      <c r="F1331" s="277">
        <v>0</v>
      </c>
      <c r="G1331" s="277">
        <v>2045.51</v>
      </c>
    </row>
    <row r="1332" spans="1:7">
      <c r="A1332">
        <v>4426</v>
      </c>
      <c r="B1332" s="277">
        <v>388.65</v>
      </c>
      <c r="C1332">
        <v>300</v>
      </c>
      <c r="D1332">
        <v>300201</v>
      </c>
      <c r="E1332" s="277">
        <v>0</v>
      </c>
      <c r="F1332" s="277">
        <v>0</v>
      </c>
    </row>
    <row r="1333" spans="1:7">
      <c r="A1333">
        <v>4427</v>
      </c>
      <c r="C1333">
        <v>300</v>
      </c>
      <c r="D1333">
        <v>300201</v>
      </c>
      <c r="E1333" s="277">
        <v>0</v>
      </c>
      <c r="F1333" s="277">
        <v>0</v>
      </c>
      <c r="G1333" s="277">
        <v>388.65</v>
      </c>
    </row>
    <row r="1334" spans="1:7">
      <c r="A1334">
        <v>301002240</v>
      </c>
      <c r="B1334" s="277">
        <v>99662.38</v>
      </c>
      <c r="C1334">
        <v>300</v>
      </c>
      <c r="D1334">
        <v>300201</v>
      </c>
      <c r="E1334" s="277">
        <v>99662.3845</v>
      </c>
      <c r="F1334" s="277">
        <v>18935.849999999999</v>
      </c>
    </row>
    <row r="1335" spans="1:7">
      <c r="A1335">
        <v>401001003</v>
      </c>
      <c r="C1335">
        <v>300</v>
      </c>
      <c r="D1335">
        <v>300201</v>
      </c>
      <c r="E1335" s="277">
        <v>0</v>
      </c>
      <c r="F1335" s="277">
        <v>0</v>
      </c>
      <c r="G1335" s="277">
        <v>99662.38</v>
      </c>
    </row>
    <row r="1336" spans="1:7">
      <c r="A1336">
        <v>4426</v>
      </c>
      <c r="B1336" s="277">
        <v>18935.84</v>
      </c>
      <c r="C1336">
        <v>300</v>
      </c>
      <c r="D1336">
        <v>300201</v>
      </c>
      <c r="E1336" s="277">
        <v>0</v>
      </c>
      <c r="F1336" s="277">
        <v>0</v>
      </c>
    </row>
    <row r="1337" spans="1:7">
      <c r="A1337">
        <v>4427</v>
      </c>
      <c r="C1337">
        <v>300</v>
      </c>
      <c r="D1337">
        <v>300201</v>
      </c>
      <c r="E1337" s="277">
        <v>0</v>
      </c>
      <c r="F1337" s="277">
        <v>0</v>
      </c>
      <c r="G1337" s="277">
        <v>18935.84</v>
      </c>
    </row>
    <row r="1338" spans="1:7">
      <c r="A1338">
        <v>615</v>
      </c>
      <c r="B1338" s="277">
        <v>10461.58</v>
      </c>
      <c r="C1338">
        <v>300</v>
      </c>
      <c r="D1338">
        <v>300801</v>
      </c>
      <c r="E1338" s="277">
        <v>10461.5838</v>
      </c>
      <c r="F1338" s="277">
        <v>1987.7</v>
      </c>
    </row>
    <row r="1339" spans="1:7">
      <c r="A1339">
        <v>401003499</v>
      </c>
      <c r="C1339">
        <v>300</v>
      </c>
      <c r="D1339">
        <v>300801</v>
      </c>
      <c r="E1339" s="277">
        <v>0</v>
      </c>
      <c r="F1339" s="277">
        <v>0</v>
      </c>
      <c r="G1339" s="277">
        <v>10461.58</v>
      </c>
    </row>
    <row r="1340" spans="1:7">
      <c r="A1340">
        <v>4426</v>
      </c>
      <c r="B1340" s="277">
        <v>1987.7</v>
      </c>
      <c r="C1340">
        <v>300</v>
      </c>
      <c r="D1340">
        <v>300801</v>
      </c>
      <c r="E1340" s="277">
        <v>0</v>
      </c>
      <c r="F1340" s="277">
        <v>0</v>
      </c>
    </row>
    <row r="1341" spans="1:7">
      <c r="A1341">
        <v>4427</v>
      </c>
      <c r="C1341">
        <v>300</v>
      </c>
      <c r="D1341">
        <v>300801</v>
      </c>
      <c r="E1341" s="277">
        <v>0</v>
      </c>
      <c r="F1341" s="277">
        <v>0</v>
      </c>
      <c r="G1341" s="277">
        <v>1987.7</v>
      </c>
    </row>
    <row r="1342" spans="1:7">
      <c r="A1342">
        <v>3024002245</v>
      </c>
      <c r="B1342" s="277">
        <v>1086.95</v>
      </c>
      <c r="C1342">
        <v>300</v>
      </c>
      <c r="D1342">
        <v>300401</v>
      </c>
      <c r="E1342" s="277">
        <v>1086.9501</v>
      </c>
      <c r="F1342" s="277">
        <v>206.52</v>
      </c>
    </row>
    <row r="1343" spans="1:7">
      <c r="A1343">
        <v>401003499</v>
      </c>
      <c r="C1343">
        <v>300</v>
      </c>
      <c r="D1343">
        <v>300401</v>
      </c>
      <c r="E1343" s="277">
        <v>0</v>
      </c>
      <c r="F1343" s="277">
        <v>0</v>
      </c>
      <c r="G1343" s="277">
        <v>1086.95</v>
      </c>
    </row>
    <row r="1344" spans="1:7">
      <c r="A1344">
        <v>4426</v>
      </c>
      <c r="B1344" s="277">
        <v>206.55</v>
      </c>
      <c r="C1344">
        <v>300</v>
      </c>
      <c r="D1344">
        <v>300401</v>
      </c>
      <c r="E1344" s="277">
        <v>0</v>
      </c>
      <c r="F1344" s="277">
        <v>0</v>
      </c>
    </row>
    <row r="1345" spans="1:7">
      <c r="A1345">
        <v>4427</v>
      </c>
      <c r="C1345">
        <v>300</v>
      </c>
      <c r="D1345">
        <v>300401</v>
      </c>
      <c r="E1345" s="277">
        <v>0</v>
      </c>
      <c r="F1345" s="277">
        <v>0</v>
      </c>
      <c r="G1345" s="277">
        <v>206.55</v>
      </c>
    </row>
    <row r="1346" spans="1:7">
      <c r="A1346">
        <v>61100679</v>
      </c>
      <c r="B1346" s="277">
        <v>3884.47</v>
      </c>
      <c r="C1346">
        <v>300</v>
      </c>
      <c r="D1346">
        <v>300801</v>
      </c>
      <c r="E1346" s="277">
        <v>3884.4704999999999</v>
      </c>
      <c r="F1346" s="277">
        <v>738.05</v>
      </c>
    </row>
    <row r="1347" spans="1:7">
      <c r="A1347">
        <v>401003499</v>
      </c>
      <c r="C1347">
        <v>300</v>
      </c>
      <c r="D1347">
        <v>300801</v>
      </c>
      <c r="E1347" s="277">
        <v>0</v>
      </c>
      <c r="F1347" s="277">
        <v>0</v>
      </c>
      <c r="G1347" s="277">
        <v>3884.47</v>
      </c>
    </row>
    <row r="1348" spans="1:7">
      <c r="A1348">
        <v>4426</v>
      </c>
      <c r="B1348" s="277">
        <v>738.07</v>
      </c>
      <c r="C1348">
        <v>300</v>
      </c>
      <c r="D1348">
        <v>300801</v>
      </c>
      <c r="E1348" s="277">
        <v>0</v>
      </c>
      <c r="F1348" s="277">
        <v>0</v>
      </c>
    </row>
    <row r="1349" spans="1:7">
      <c r="A1349">
        <v>4427</v>
      </c>
      <c r="C1349">
        <v>300</v>
      </c>
      <c r="D1349">
        <v>300801</v>
      </c>
      <c r="E1349" s="277">
        <v>0</v>
      </c>
      <c r="F1349" s="277">
        <v>0</v>
      </c>
      <c r="G1349" s="277">
        <v>738.07</v>
      </c>
    </row>
    <row r="1350" spans="1:7">
      <c r="A1350">
        <v>62500647</v>
      </c>
      <c r="B1350" s="277">
        <v>536.34</v>
      </c>
      <c r="C1350">
        <v>300</v>
      </c>
      <c r="D1350">
        <v>308302</v>
      </c>
      <c r="E1350" s="277">
        <v>536.33879999999999</v>
      </c>
      <c r="F1350" s="277">
        <v>0</v>
      </c>
    </row>
    <row r="1351" spans="1:7">
      <c r="A1351">
        <v>401003030</v>
      </c>
      <c r="C1351">
        <v>300</v>
      </c>
      <c r="D1351">
        <v>308302</v>
      </c>
      <c r="E1351" s="277">
        <v>0</v>
      </c>
      <c r="F1351" s="277">
        <v>0</v>
      </c>
      <c r="G1351" s="277">
        <v>536.34</v>
      </c>
    </row>
    <row r="1352" spans="1:7">
      <c r="A1352">
        <v>308003137</v>
      </c>
      <c r="B1352" s="277">
        <v>5935.05</v>
      </c>
      <c r="C1352">
        <v>300</v>
      </c>
      <c r="D1352">
        <v>300701</v>
      </c>
      <c r="E1352" s="277">
        <v>5935.0545000000002</v>
      </c>
      <c r="F1352" s="277">
        <v>1127.6600000000001</v>
      </c>
    </row>
    <row r="1353" spans="1:7">
      <c r="A1353">
        <v>401003425</v>
      </c>
      <c r="C1353">
        <v>300</v>
      </c>
      <c r="D1353">
        <v>300701</v>
      </c>
      <c r="E1353" s="277">
        <v>0</v>
      </c>
      <c r="F1353" s="277">
        <v>0</v>
      </c>
      <c r="G1353" s="277">
        <v>5935.05</v>
      </c>
    </row>
    <row r="1354" spans="1:7">
      <c r="A1354">
        <v>4426</v>
      </c>
      <c r="B1354" s="277">
        <v>1127.6400000000001</v>
      </c>
      <c r="C1354">
        <v>300</v>
      </c>
      <c r="D1354">
        <v>300701</v>
      </c>
      <c r="E1354" s="277">
        <v>0</v>
      </c>
      <c r="F1354" s="277">
        <v>0</v>
      </c>
    </row>
    <row r="1355" spans="1:7">
      <c r="A1355">
        <v>4427</v>
      </c>
      <c r="C1355">
        <v>300</v>
      </c>
      <c r="D1355">
        <v>300701</v>
      </c>
      <c r="E1355" s="277">
        <v>0</v>
      </c>
      <c r="F1355" s="277">
        <v>0</v>
      </c>
      <c r="G1355" s="277">
        <v>1127.6400000000001</v>
      </c>
    </row>
    <row r="1356" spans="1:7">
      <c r="A1356">
        <v>61300683</v>
      </c>
      <c r="B1356" s="277">
        <v>13037.77</v>
      </c>
      <c r="C1356">
        <v>300</v>
      </c>
      <c r="D1356">
        <v>300701</v>
      </c>
      <c r="E1356" s="277">
        <v>13037.769899999999</v>
      </c>
      <c r="F1356" s="277">
        <v>2477.1799999999998</v>
      </c>
    </row>
    <row r="1357" spans="1:7">
      <c r="A1357">
        <v>401002223</v>
      </c>
      <c r="C1357">
        <v>300</v>
      </c>
      <c r="D1357">
        <v>300701</v>
      </c>
      <c r="E1357" s="277">
        <v>0</v>
      </c>
      <c r="F1357" s="277">
        <v>0</v>
      </c>
      <c r="G1357" s="277">
        <v>13037.77</v>
      </c>
    </row>
    <row r="1358" spans="1:7">
      <c r="A1358">
        <v>471002426</v>
      </c>
      <c r="B1358" s="277">
        <v>4052.33</v>
      </c>
      <c r="C1358">
        <v>300</v>
      </c>
      <c r="D1358">
        <v>300701</v>
      </c>
      <c r="E1358" s="277">
        <v>4052.3323</v>
      </c>
      <c r="F1358" s="277">
        <v>769.94</v>
      </c>
    </row>
    <row r="1359" spans="1:7">
      <c r="A1359">
        <v>401002223</v>
      </c>
      <c r="C1359">
        <v>300</v>
      </c>
      <c r="D1359">
        <v>300701</v>
      </c>
      <c r="E1359" s="277">
        <v>0</v>
      </c>
      <c r="F1359" s="277">
        <v>0</v>
      </c>
      <c r="G1359" s="277">
        <v>4052.33</v>
      </c>
    </row>
    <row r="1360" spans="1:7">
      <c r="A1360">
        <v>471002426</v>
      </c>
      <c r="B1360" s="277">
        <v>25338.68</v>
      </c>
      <c r="C1360">
        <v>300</v>
      </c>
      <c r="D1360">
        <v>300701</v>
      </c>
      <c r="E1360" s="277">
        <v>25338.6842</v>
      </c>
      <c r="F1360" s="277">
        <v>4814.3500000000004</v>
      </c>
    </row>
    <row r="1361" spans="1:7">
      <c r="A1361">
        <v>401002223</v>
      </c>
      <c r="C1361">
        <v>300</v>
      </c>
      <c r="D1361">
        <v>300701</v>
      </c>
      <c r="E1361" s="277">
        <v>0</v>
      </c>
      <c r="F1361" s="277">
        <v>0</v>
      </c>
      <c r="G1361" s="277">
        <v>25338.68</v>
      </c>
    </row>
    <row r="1362" spans="1:7">
      <c r="A1362">
        <v>4426</v>
      </c>
      <c r="B1362" s="277">
        <v>8061.47</v>
      </c>
      <c r="C1362">
        <v>300</v>
      </c>
      <c r="D1362">
        <v>300701</v>
      </c>
      <c r="E1362" s="277">
        <v>0</v>
      </c>
      <c r="F1362" s="277">
        <v>0</v>
      </c>
    </row>
    <row r="1363" spans="1:7">
      <c r="A1363">
        <v>4427</v>
      </c>
      <c r="C1363">
        <v>300</v>
      </c>
      <c r="D1363">
        <v>300701</v>
      </c>
      <c r="E1363" s="277">
        <v>0</v>
      </c>
      <c r="F1363" s="277">
        <v>0</v>
      </c>
      <c r="G1363" s="277">
        <v>8061.47</v>
      </c>
    </row>
    <row r="1364" spans="1:7">
      <c r="A1364">
        <v>628002886</v>
      </c>
      <c r="B1364" s="277">
        <v>9163.5400000000009</v>
      </c>
      <c r="C1364">
        <v>300</v>
      </c>
      <c r="D1364">
        <v>300701</v>
      </c>
      <c r="E1364" s="277">
        <v>9163.5429999999997</v>
      </c>
      <c r="F1364" s="277">
        <v>1741.07</v>
      </c>
    </row>
    <row r="1365" spans="1:7">
      <c r="A1365">
        <v>401002994</v>
      </c>
      <c r="C1365">
        <v>300</v>
      </c>
      <c r="D1365">
        <v>300701</v>
      </c>
      <c r="E1365" s="277">
        <v>0</v>
      </c>
      <c r="F1365" s="277">
        <v>0</v>
      </c>
      <c r="G1365" s="277">
        <v>9163.5400000000009</v>
      </c>
    </row>
    <row r="1366" spans="1:7">
      <c r="A1366">
        <v>471003263</v>
      </c>
      <c r="B1366" s="277">
        <v>18327.09</v>
      </c>
      <c r="C1366">
        <v>300</v>
      </c>
      <c r="D1366">
        <v>300701</v>
      </c>
      <c r="E1366" s="277">
        <v>18327.085899999998</v>
      </c>
      <c r="F1366" s="277">
        <v>3482.15</v>
      </c>
    </row>
    <row r="1367" spans="1:7">
      <c r="A1367">
        <v>401002994</v>
      </c>
      <c r="C1367">
        <v>300</v>
      </c>
      <c r="D1367">
        <v>300701</v>
      </c>
      <c r="E1367" s="277">
        <v>0</v>
      </c>
      <c r="F1367" s="277">
        <v>0</v>
      </c>
      <c r="G1367" s="277">
        <v>18327.09</v>
      </c>
    </row>
    <row r="1368" spans="1:7">
      <c r="A1368">
        <v>4426</v>
      </c>
      <c r="B1368" s="277">
        <v>5223.2299999999996</v>
      </c>
      <c r="C1368">
        <v>300</v>
      </c>
      <c r="D1368">
        <v>300701</v>
      </c>
      <c r="E1368" s="277">
        <v>0</v>
      </c>
      <c r="F1368" s="277">
        <v>0</v>
      </c>
    </row>
    <row r="1369" spans="1:7">
      <c r="A1369">
        <v>4427</v>
      </c>
      <c r="C1369">
        <v>300</v>
      </c>
      <c r="D1369">
        <v>300701</v>
      </c>
      <c r="E1369" s="277">
        <v>0</v>
      </c>
      <c r="F1369" s="277">
        <v>0</v>
      </c>
      <c r="G1369" s="277">
        <v>5223.2299999999996</v>
      </c>
    </row>
    <row r="1370" spans="1:7">
      <c r="A1370">
        <v>628002886</v>
      </c>
      <c r="B1370" s="277">
        <v>880.82</v>
      </c>
      <c r="C1370">
        <v>300</v>
      </c>
      <c r="D1370">
        <v>300701</v>
      </c>
      <c r="E1370" s="277">
        <v>880.82280000000003</v>
      </c>
      <c r="F1370" s="277">
        <v>167.36</v>
      </c>
    </row>
    <row r="1371" spans="1:7">
      <c r="A1371">
        <v>401002994</v>
      </c>
      <c r="C1371">
        <v>300</v>
      </c>
      <c r="D1371">
        <v>300701</v>
      </c>
      <c r="E1371" s="277">
        <v>0</v>
      </c>
      <c r="F1371" s="277">
        <v>0</v>
      </c>
      <c r="G1371" s="277">
        <v>880.82</v>
      </c>
    </row>
    <row r="1372" spans="1:7">
      <c r="A1372">
        <v>471003263</v>
      </c>
      <c r="B1372" s="277">
        <v>1761.65</v>
      </c>
      <c r="C1372">
        <v>300</v>
      </c>
      <c r="D1372">
        <v>300701</v>
      </c>
      <c r="E1372" s="277">
        <v>1761.6456000000001</v>
      </c>
      <c r="F1372" s="277">
        <v>334.71</v>
      </c>
    </row>
    <row r="1373" spans="1:7">
      <c r="A1373">
        <v>401002994</v>
      </c>
      <c r="C1373">
        <v>300</v>
      </c>
      <c r="D1373">
        <v>300701</v>
      </c>
      <c r="E1373" s="277">
        <v>0</v>
      </c>
      <c r="F1373" s="277">
        <v>0</v>
      </c>
      <c r="G1373" s="277">
        <v>1761.65</v>
      </c>
    </row>
    <row r="1374" spans="1:7">
      <c r="A1374">
        <v>4426</v>
      </c>
      <c r="B1374" s="277">
        <v>502.07</v>
      </c>
      <c r="C1374">
        <v>300</v>
      </c>
      <c r="D1374">
        <v>300701</v>
      </c>
      <c r="E1374" s="277">
        <v>0</v>
      </c>
      <c r="F1374" s="277">
        <v>0</v>
      </c>
    </row>
    <row r="1375" spans="1:7">
      <c r="A1375">
        <v>4427</v>
      </c>
      <c r="C1375">
        <v>300</v>
      </c>
      <c r="D1375">
        <v>300701</v>
      </c>
      <c r="E1375" s="277">
        <v>0</v>
      </c>
      <c r="F1375" s="277">
        <v>0</v>
      </c>
      <c r="G1375" s="277">
        <v>502.07</v>
      </c>
    </row>
    <row r="1376" spans="1:7">
      <c r="A1376">
        <v>223</v>
      </c>
      <c r="B1376" s="277">
        <v>2612.19</v>
      </c>
      <c r="C1376">
        <v>300</v>
      </c>
      <c r="D1376">
        <v>300201</v>
      </c>
      <c r="E1376" s="277">
        <v>2612.19</v>
      </c>
      <c r="F1376" s="277">
        <v>496.32</v>
      </c>
    </row>
    <row r="1377" spans="1:7">
      <c r="A1377">
        <v>40100628</v>
      </c>
      <c r="C1377">
        <v>300</v>
      </c>
      <c r="D1377">
        <v>300201</v>
      </c>
      <c r="E1377" s="277">
        <v>0</v>
      </c>
      <c r="F1377" s="277">
        <v>0</v>
      </c>
      <c r="G1377" s="277">
        <v>2612.19</v>
      </c>
    </row>
    <row r="1378" spans="1:7">
      <c r="A1378">
        <v>4426</v>
      </c>
      <c r="B1378" s="277">
        <v>496.32</v>
      </c>
      <c r="C1378">
        <v>300</v>
      </c>
      <c r="D1378">
        <v>300201</v>
      </c>
      <c r="E1378" s="277">
        <v>0</v>
      </c>
      <c r="F1378" s="277">
        <v>0</v>
      </c>
    </row>
    <row r="1379" spans="1:7">
      <c r="A1379">
        <v>4427</v>
      </c>
      <c r="C1379">
        <v>300</v>
      </c>
      <c r="D1379">
        <v>300201</v>
      </c>
      <c r="E1379" s="277">
        <v>0</v>
      </c>
      <c r="F1379" s="277">
        <v>0</v>
      </c>
      <c r="G1379" s="277">
        <v>496.32</v>
      </c>
    </row>
    <row r="1380" spans="1:7">
      <c r="A1380">
        <v>301002281</v>
      </c>
      <c r="B1380" s="277">
        <v>0</v>
      </c>
      <c r="C1380">
        <v>300</v>
      </c>
      <c r="D1380">
        <v>300201</v>
      </c>
      <c r="E1380" s="277">
        <v>1.89E-2</v>
      </c>
      <c r="F1380" s="277">
        <v>0</v>
      </c>
    </row>
    <row r="1381" spans="1:7">
      <c r="A1381">
        <v>40100628</v>
      </c>
      <c r="C1381">
        <v>300</v>
      </c>
      <c r="D1381">
        <v>300201</v>
      </c>
      <c r="E1381" s="277">
        <v>0</v>
      </c>
      <c r="F1381" s="277">
        <v>0</v>
      </c>
      <c r="G1381" s="277">
        <v>0</v>
      </c>
    </row>
    <row r="1382" spans="1:7">
      <c r="A1382">
        <v>301002281</v>
      </c>
      <c r="B1382" s="277">
        <v>45304.78</v>
      </c>
      <c r="C1382">
        <v>300</v>
      </c>
      <c r="D1382">
        <v>300201</v>
      </c>
      <c r="E1382" s="277">
        <v>45304.766000000003</v>
      </c>
      <c r="F1382" s="277">
        <v>8607.91</v>
      </c>
    </row>
    <row r="1383" spans="1:7">
      <c r="A1383">
        <v>40100628</v>
      </c>
      <c r="C1383">
        <v>300</v>
      </c>
      <c r="D1383">
        <v>300201</v>
      </c>
      <c r="E1383" s="277">
        <v>0</v>
      </c>
      <c r="F1383" s="277">
        <v>0</v>
      </c>
      <c r="G1383" s="277">
        <v>45304.78</v>
      </c>
    </row>
    <row r="1384" spans="1:7">
      <c r="A1384">
        <v>3024002279</v>
      </c>
      <c r="B1384" s="277">
        <v>391.49</v>
      </c>
      <c r="C1384">
        <v>300</v>
      </c>
      <c r="D1384">
        <v>300201</v>
      </c>
      <c r="E1384" s="277">
        <v>391.49079999999998</v>
      </c>
      <c r="F1384" s="277">
        <v>74.38</v>
      </c>
    </row>
    <row r="1385" spans="1:7">
      <c r="A1385">
        <v>40100628</v>
      </c>
      <c r="C1385">
        <v>300</v>
      </c>
      <c r="D1385">
        <v>300201</v>
      </c>
      <c r="E1385" s="277">
        <v>0</v>
      </c>
      <c r="F1385" s="277">
        <v>0</v>
      </c>
      <c r="G1385" s="277">
        <v>391.49</v>
      </c>
    </row>
    <row r="1386" spans="1:7">
      <c r="A1386">
        <v>3028002280</v>
      </c>
      <c r="B1386" s="277">
        <v>435.49</v>
      </c>
      <c r="C1386">
        <v>300</v>
      </c>
      <c r="D1386">
        <v>300201</v>
      </c>
      <c r="E1386" s="277">
        <v>435.48750000000001</v>
      </c>
      <c r="F1386" s="277">
        <v>82.74</v>
      </c>
    </row>
    <row r="1387" spans="1:7">
      <c r="A1387">
        <v>40100628</v>
      </c>
      <c r="C1387">
        <v>300</v>
      </c>
      <c r="D1387">
        <v>300201</v>
      </c>
      <c r="E1387" s="277">
        <v>0</v>
      </c>
      <c r="F1387" s="277">
        <v>0</v>
      </c>
      <c r="G1387" s="277">
        <v>435.49</v>
      </c>
    </row>
    <row r="1388" spans="1:7">
      <c r="A1388">
        <v>4426</v>
      </c>
      <c r="B1388" s="277">
        <v>8765.0400000000009</v>
      </c>
      <c r="C1388">
        <v>300</v>
      </c>
      <c r="D1388">
        <v>300201</v>
      </c>
      <c r="E1388" s="277">
        <v>0</v>
      </c>
      <c r="F1388" s="277">
        <v>0</v>
      </c>
    </row>
    <row r="1389" spans="1:7">
      <c r="A1389">
        <v>4427</v>
      </c>
      <c r="C1389">
        <v>300</v>
      </c>
      <c r="D1389">
        <v>300201</v>
      </c>
      <c r="E1389" s="277">
        <v>0</v>
      </c>
      <c r="F1389" s="277">
        <v>0</v>
      </c>
      <c r="G1389" s="277">
        <v>8765.0400000000009</v>
      </c>
    </row>
    <row r="1390" spans="1:7">
      <c r="A1390">
        <v>3024002279</v>
      </c>
      <c r="B1390" s="277">
        <v>537.52</v>
      </c>
      <c r="C1390">
        <v>300</v>
      </c>
      <c r="D1390">
        <v>300201</v>
      </c>
      <c r="E1390" s="277">
        <v>537.51599999999996</v>
      </c>
      <c r="F1390" s="277">
        <v>102.13</v>
      </c>
    </row>
    <row r="1391" spans="1:7">
      <c r="A1391">
        <v>40100628</v>
      </c>
      <c r="C1391">
        <v>300</v>
      </c>
      <c r="D1391">
        <v>300201</v>
      </c>
      <c r="E1391" s="277">
        <v>0</v>
      </c>
      <c r="F1391" s="277">
        <v>0</v>
      </c>
      <c r="G1391" s="277">
        <v>537.52</v>
      </c>
    </row>
    <row r="1392" spans="1:7">
      <c r="A1392">
        <v>4426</v>
      </c>
      <c r="B1392" s="277">
        <v>102.13</v>
      </c>
      <c r="C1392">
        <v>300</v>
      </c>
      <c r="D1392">
        <v>300201</v>
      </c>
      <c r="E1392" s="277">
        <v>0</v>
      </c>
      <c r="F1392" s="277">
        <v>0</v>
      </c>
    </row>
    <row r="1393" spans="1:7">
      <c r="A1393">
        <v>4427</v>
      </c>
      <c r="C1393">
        <v>300</v>
      </c>
      <c r="D1393">
        <v>300201</v>
      </c>
      <c r="E1393" s="277">
        <v>0</v>
      </c>
      <c r="F1393" s="277">
        <v>0</v>
      </c>
      <c r="G1393" s="277">
        <v>102.13</v>
      </c>
    </row>
    <row r="1394" spans="1:7">
      <c r="A1394">
        <v>301002281</v>
      </c>
      <c r="B1394" s="277">
        <v>0.05</v>
      </c>
      <c r="C1394">
        <v>300</v>
      </c>
      <c r="D1394">
        <v>300201</v>
      </c>
      <c r="E1394" s="277">
        <v>4.9799999999999997E-2</v>
      </c>
      <c r="F1394" s="277">
        <v>0.01</v>
      </c>
    </row>
    <row r="1395" spans="1:7">
      <c r="A1395">
        <v>40100628</v>
      </c>
      <c r="C1395">
        <v>300</v>
      </c>
      <c r="D1395">
        <v>300201</v>
      </c>
      <c r="E1395" s="277">
        <v>0</v>
      </c>
      <c r="F1395" s="277">
        <v>0</v>
      </c>
      <c r="G1395" s="277">
        <v>0.05</v>
      </c>
    </row>
    <row r="1396" spans="1:7">
      <c r="A1396">
        <v>301002281</v>
      </c>
      <c r="B1396" s="277">
        <v>10612.81</v>
      </c>
      <c r="C1396">
        <v>300</v>
      </c>
      <c r="D1396">
        <v>300201</v>
      </c>
      <c r="E1396" s="277">
        <v>10612.8056</v>
      </c>
      <c r="F1396" s="277">
        <v>2016.43</v>
      </c>
    </row>
    <row r="1397" spans="1:7">
      <c r="A1397">
        <v>40100628</v>
      </c>
      <c r="C1397">
        <v>300</v>
      </c>
      <c r="D1397">
        <v>300201</v>
      </c>
      <c r="E1397" s="277">
        <v>0</v>
      </c>
      <c r="F1397" s="277">
        <v>0</v>
      </c>
      <c r="G1397" s="277">
        <v>10612.81</v>
      </c>
    </row>
    <row r="1398" spans="1:7">
      <c r="A1398">
        <v>3028002280</v>
      </c>
      <c r="B1398" s="277">
        <v>130.46</v>
      </c>
      <c r="C1398">
        <v>300</v>
      </c>
      <c r="D1398">
        <v>300201</v>
      </c>
      <c r="E1398" s="277">
        <v>130.46019999999999</v>
      </c>
      <c r="F1398" s="277">
        <v>24.79</v>
      </c>
    </row>
    <row r="1399" spans="1:7">
      <c r="A1399">
        <v>40100628</v>
      </c>
      <c r="C1399">
        <v>300</v>
      </c>
      <c r="D1399">
        <v>300201</v>
      </c>
      <c r="E1399" s="277">
        <v>0</v>
      </c>
      <c r="F1399" s="277">
        <v>0</v>
      </c>
      <c r="G1399" s="277">
        <v>130.46</v>
      </c>
    </row>
    <row r="1400" spans="1:7">
      <c r="A1400">
        <v>3024002279</v>
      </c>
      <c r="B1400" s="277">
        <v>1290.42</v>
      </c>
      <c r="C1400">
        <v>300</v>
      </c>
      <c r="D1400">
        <v>300201</v>
      </c>
      <c r="E1400" s="277">
        <v>1290.4218000000001</v>
      </c>
      <c r="F1400" s="277">
        <v>245.18</v>
      </c>
    </row>
    <row r="1401" spans="1:7">
      <c r="A1401">
        <v>40100628</v>
      </c>
      <c r="C1401">
        <v>300</v>
      </c>
      <c r="D1401">
        <v>300201</v>
      </c>
      <c r="E1401" s="277">
        <v>0</v>
      </c>
      <c r="F1401" s="277">
        <v>0</v>
      </c>
      <c r="G1401" s="277">
        <v>1290.42</v>
      </c>
    </row>
    <row r="1402" spans="1:7">
      <c r="A1402">
        <v>4426</v>
      </c>
      <c r="B1402" s="277">
        <v>2286.39</v>
      </c>
      <c r="C1402">
        <v>300</v>
      </c>
      <c r="D1402">
        <v>300201</v>
      </c>
      <c r="E1402" s="277">
        <v>0</v>
      </c>
      <c r="F1402" s="277">
        <v>0</v>
      </c>
    </row>
    <row r="1403" spans="1:7">
      <c r="A1403">
        <v>4427</v>
      </c>
      <c r="C1403">
        <v>300</v>
      </c>
      <c r="D1403">
        <v>300201</v>
      </c>
      <c r="E1403" s="277">
        <v>0</v>
      </c>
      <c r="F1403" s="277">
        <v>0</v>
      </c>
      <c r="G1403" s="277">
        <v>2286.39</v>
      </c>
    </row>
    <row r="1404" spans="1:7">
      <c r="A1404">
        <v>617003406</v>
      </c>
      <c r="B1404" s="277">
        <v>7650.6</v>
      </c>
      <c r="C1404">
        <v>300</v>
      </c>
      <c r="D1404">
        <v>300701</v>
      </c>
      <c r="E1404" s="277">
        <v>7650.5955000000004</v>
      </c>
      <c r="F1404" s="277">
        <v>1453.61</v>
      </c>
    </row>
    <row r="1405" spans="1:7">
      <c r="A1405">
        <v>40100628</v>
      </c>
      <c r="C1405">
        <v>300</v>
      </c>
      <c r="D1405">
        <v>300701</v>
      </c>
      <c r="E1405" s="277">
        <v>0</v>
      </c>
      <c r="F1405" s="277">
        <v>0</v>
      </c>
      <c r="G1405" s="277">
        <v>7650.6</v>
      </c>
    </row>
    <row r="1406" spans="1:7">
      <c r="A1406">
        <v>4426</v>
      </c>
      <c r="B1406" s="277">
        <v>1453.61</v>
      </c>
      <c r="C1406">
        <v>300</v>
      </c>
      <c r="D1406">
        <v>300701</v>
      </c>
      <c r="E1406" s="277">
        <v>0</v>
      </c>
      <c r="F1406" s="277">
        <v>0</v>
      </c>
    </row>
    <row r="1407" spans="1:7">
      <c r="A1407">
        <v>4427</v>
      </c>
      <c r="C1407">
        <v>300</v>
      </c>
      <c r="D1407">
        <v>300701</v>
      </c>
      <c r="E1407" s="277">
        <v>0</v>
      </c>
      <c r="F1407" s="277">
        <v>0</v>
      </c>
      <c r="G1407" s="277">
        <v>1453.61</v>
      </c>
    </row>
    <row r="1408" spans="1:7">
      <c r="A1408">
        <v>301002281</v>
      </c>
      <c r="B1408" s="277">
        <v>0.05</v>
      </c>
      <c r="C1408">
        <v>300</v>
      </c>
      <c r="D1408">
        <v>300201</v>
      </c>
      <c r="E1408" s="277">
        <v>2.9399999999999999E-2</v>
      </c>
      <c r="F1408" s="277">
        <v>0.01</v>
      </c>
    </row>
    <row r="1409" spans="1:7">
      <c r="A1409">
        <v>40100628</v>
      </c>
      <c r="C1409">
        <v>300</v>
      </c>
      <c r="D1409">
        <v>300201</v>
      </c>
      <c r="E1409" s="277">
        <v>0</v>
      </c>
      <c r="F1409" s="277">
        <v>0</v>
      </c>
      <c r="G1409" s="277">
        <v>0.05</v>
      </c>
    </row>
    <row r="1410" spans="1:7">
      <c r="A1410">
        <v>3024002279</v>
      </c>
      <c r="B1410" s="277">
        <v>3023.39</v>
      </c>
      <c r="C1410">
        <v>300</v>
      </c>
      <c r="D1410">
        <v>300201</v>
      </c>
      <c r="E1410" s="277">
        <v>3023.3991000000001</v>
      </c>
      <c r="F1410" s="277">
        <v>574.45000000000005</v>
      </c>
    </row>
    <row r="1411" spans="1:7">
      <c r="A1411">
        <v>40100628</v>
      </c>
      <c r="C1411">
        <v>300</v>
      </c>
      <c r="D1411">
        <v>300201</v>
      </c>
      <c r="E1411" s="277">
        <v>0</v>
      </c>
      <c r="F1411" s="277">
        <v>0</v>
      </c>
      <c r="G1411" s="277">
        <v>3023.39</v>
      </c>
    </row>
    <row r="1412" spans="1:7">
      <c r="A1412">
        <v>301002281</v>
      </c>
      <c r="B1412" s="277">
        <v>1203.46</v>
      </c>
      <c r="C1412">
        <v>300</v>
      </c>
      <c r="D1412">
        <v>300201</v>
      </c>
      <c r="E1412" s="277">
        <v>1203.4781</v>
      </c>
      <c r="F1412" s="277">
        <v>228.66</v>
      </c>
    </row>
    <row r="1413" spans="1:7">
      <c r="A1413">
        <v>40100628</v>
      </c>
      <c r="C1413">
        <v>300</v>
      </c>
      <c r="D1413">
        <v>300201</v>
      </c>
      <c r="E1413" s="277">
        <v>0</v>
      </c>
      <c r="F1413" s="277">
        <v>0</v>
      </c>
      <c r="G1413" s="277">
        <v>1203.46</v>
      </c>
    </row>
    <row r="1414" spans="1:7">
      <c r="A1414">
        <v>3028002280</v>
      </c>
      <c r="B1414" s="277">
        <v>407.38</v>
      </c>
      <c r="C1414">
        <v>300</v>
      </c>
      <c r="D1414">
        <v>300201</v>
      </c>
      <c r="E1414" s="277">
        <v>407.37060000000002</v>
      </c>
      <c r="F1414" s="277">
        <v>77.400000000000006</v>
      </c>
    </row>
    <row r="1415" spans="1:7">
      <c r="A1415">
        <v>40100628</v>
      </c>
      <c r="C1415">
        <v>300</v>
      </c>
      <c r="D1415">
        <v>300201</v>
      </c>
      <c r="E1415" s="277">
        <v>0</v>
      </c>
      <c r="F1415" s="277">
        <v>0</v>
      </c>
      <c r="G1415" s="277">
        <v>407.38</v>
      </c>
    </row>
    <row r="1416" spans="1:7">
      <c r="A1416">
        <v>4426</v>
      </c>
      <c r="B1416" s="277">
        <v>880.5</v>
      </c>
      <c r="C1416">
        <v>300</v>
      </c>
      <c r="D1416">
        <v>300201</v>
      </c>
      <c r="E1416" s="277">
        <v>0</v>
      </c>
      <c r="F1416" s="277">
        <v>0</v>
      </c>
    </row>
    <row r="1417" spans="1:7">
      <c r="A1417">
        <v>4427</v>
      </c>
      <c r="C1417">
        <v>300</v>
      </c>
      <c r="D1417">
        <v>300201</v>
      </c>
      <c r="E1417" s="277">
        <v>0</v>
      </c>
      <c r="F1417" s="277">
        <v>0</v>
      </c>
      <c r="G1417" s="277">
        <v>880.5</v>
      </c>
    </row>
    <row r="1418" spans="1:7">
      <c r="A1418">
        <v>301002281</v>
      </c>
      <c r="B1418" s="277">
        <v>0</v>
      </c>
      <c r="C1418">
        <v>300</v>
      </c>
      <c r="D1418">
        <v>300201</v>
      </c>
      <c r="E1418" s="277">
        <v>1.49E-2</v>
      </c>
      <c r="F1418" s="277">
        <v>0</v>
      </c>
    </row>
    <row r="1419" spans="1:7">
      <c r="A1419">
        <v>40100628</v>
      </c>
      <c r="C1419">
        <v>300</v>
      </c>
      <c r="D1419">
        <v>300201</v>
      </c>
      <c r="E1419" s="277">
        <v>0</v>
      </c>
      <c r="F1419" s="277">
        <v>0</v>
      </c>
      <c r="G1419" s="277">
        <v>0</v>
      </c>
    </row>
    <row r="1420" spans="1:7">
      <c r="A1420">
        <v>301002281</v>
      </c>
      <c r="B1420" s="277">
        <v>17226.95</v>
      </c>
      <c r="C1420">
        <v>300</v>
      </c>
      <c r="D1420">
        <v>300201</v>
      </c>
      <c r="E1420" s="277">
        <v>17226.938699999999</v>
      </c>
      <c r="F1420" s="277">
        <v>3273.12</v>
      </c>
    </row>
    <row r="1421" spans="1:7">
      <c r="A1421">
        <v>40100628</v>
      </c>
      <c r="C1421">
        <v>300</v>
      </c>
      <c r="D1421">
        <v>300201</v>
      </c>
      <c r="E1421" s="277">
        <v>0</v>
      </c>
      <c r="F1421" s="277">
        <v>0</v>
      </c>
      <c r="G1421" s="277">
        <v>17226.95</v>
      </c>
    </row>
    <row r="1422" spans="1:7">
      <c r="A1422">
        <v>4426</v>
      </c>
      <c r="B1422" s="277">
        <v>3273.12</v>
      </c>
      <c r="C1422">
        <v>300</v>
      </c>
      <c r="D1422">
        <v>300201</v>
      </c>
      <c r="E1422" s="277">
        <v>0</v>
      </c>
      <c r="F1422" s="277">
        <v>0</v>
      </c>
    </row>
    <row r="1423" spans="1:7">
      <c r="A1423">
        <v>4427</v>
      </c>
      <c r="C1423">
        <v>300</v>
      </c>
      <c r="D1423">
        <v>300201</v>
      </c>
      <c r="E1423" s="277">
        <v>0</v>
      </c>
      <c r="F1423" s="277">
        <v>0</v>
      </c>
      <c r="G1423" s="277">
        <v>3273.12</v>
      </c>
    </row>
    <row r="1424" spans="1:7">
      <c r="A1424">
        <v>3024002279</v>
      </c>
      <c r="B1424" s="277">
        <v>0</v>
      </c>
      <c r="C1424">
        <v>300</v>
      </c>
      <c r="D1424">
        <v>300201</v>
      </c>
      <c r="E1424" s="277">
        <v>1.1900000000000001E-2</v>
      </c>
      <c r="F1424" s="277">
        <v>0</v>
      </c>
    </row>
    <row r="1425" spans="1:7">
      <c r="A1425">
        <v>40100628</v>
      </c>
      <c r="C1425">
        <v>300</v>
      </c>
      <c r="D1425">
        <v>300201</v>
      </c>
      <c r="E1425" s="277">
        <v>0</v>
      </c>
      <c r="F1425" s="277">
        <v>0</v>
      </c>
      <c r="G1425" s="277">
        <v>0</v>
      </c>
    </row>
    <row r="1426" spans="1:7">
      <c r="A1426">
        <v>301002281</v>
      </c>
      <c r="B1426" s="277">
        <v>24831.98</v>
      </c>
      <c r="C1426">
        <v>300</v>
      </c>
      <c r="D1426">
        <v>300201</v>
      </c>
      <c r="E1426" s="277">
        <v>24831.9699</v>
      </c>
      <c r="F1426" s="277">
        <v>4718.07</v>
      </c>
    </row>
    <row r="1427" spans="1:7">
      <c r="A1427">
        <v>40100628</v>
      </c>
      <c r="C1427">
        <v>300</v>
      </c>
      <c r="D1427">
        <v>300201</v>
      </c>
      <c r="E1427" s="277">
        <v>0</v>
      </c>
      <c r="F1427" s="277">
        <v>0</v>
      </c>
      <c r="G1427" s="277">
        <v>24831.98</v>
      </c>
    </row>
    <row r="1428" spans="1:7">
      <c r="A1428">
        <v>3024002279</v>
      </c>
      <c r="B1428" s="277">
        <v>3297.05</v>
      </c>
      <c r="C1428">
        <v>300</v>
      </c>
      <c r="D1428">
        <v>300201</v>
      </c>
      <c r="E1428" s="277">
        <v>3297.049</v>
      </c>
      <c r="F1428" s="277">
        <v>626.44000000000005</v>
      </c>
    </row>
    <row r="1429" spans="1:7">
      <c r="A1429">
        <v>40100628</v>
      </c>
      <c r="C1429">
        <v>300</v>
      </c>
      <c r="D1429">
        <v>300201</v>
      </c>
      <c r="E1429" s="277">
        <v>0</v>
      </c>
      <c r="F1429" s="277">
        <v>0</v>
      </c>
      <c r="G1429" s="277">
        <v>3297.05</v>
      </c>
    </row>
    <row r="1430" spans="1:7">
      <c r="A1430">
        <v>4426</v>
      </c>
      <c r="B1430" s="277">
        <v>5344.51</v>
      </c>
      <c r="C1430">
        <v>300</v>
      </c>
      <c r="D1430">
        <v>300201</v>
      </c>
      <c r="E1430" s="277">
        <v>0</v>
      </c>
      <c r="F1430" s="277">
        <v>0</v>
      </c>
    </row>
    <row r="1431" spans="1:7">
      <c r="A1431">
        <v>4427</v>
      </c>
      <c r="C1431">
        <v>300</v>
      </c>
      <c r="D1431">
        <v>300201</v>
      </c>
      <c r="E1431" s="277">
        <v>0</v>
      </c>
      <c r="F1431" s="277">
        <v>0</v>
      </c>
      <c r="G1431" s="277">
        <v>5344.51</v>
      </c>
    </row>
    <row r="1432" spans="1:7">
      <c r="A1432">
        <v>303002282</v>
      </c>
      <c r="B1432" s="277">
        <v>4970.8999999999996</v>
      </c>
      <c r="C1432">
        <v>300</v>
      </c>
      <c r="D1432">
        <v>300201</v>
      </c>
      <c r="E1432" s="277">
        <v>4970.8999999999996</v>
      </c>
      <c r="F1432" s="277">
        <v>944.47</v>
      </c>
    </row>
    <row r="1433" spans="1:7">
      <c r="A1433">
        <v>40100628</v>
      </c>
      <c r="C1433">
        <v>300</v>
      </c>
      <c r="D1433">
        <v>300201</v>
      </c>
      <c r="E1433" s="277">
        <v>0</v>
      </c>
      <c r="F1433" s="277">
        <v>0</v>
      </c>
      <c r="G1433" s="277">
        <v>4970.8999999999996</v>
      </c>
    </row>
    <row r="1434" spans="1:7">
      <c r="A1434">
        <v>4426</v>
      </c>
      <c r="B1434" s="277">
        <v>944.47</v>
      </c>
      <c r="C1434">
        <v>300</v>
      </c>
      <c r="D1434">
        <v>300201</v>
      </c>
      <c r="E1434" s="277">
        <v>0</v>
      </c>
      <c r="F1434" s="277">
        <v>0</v>
      </c>
    </row>
    <row r="1435" spans="1:7">
      <c r="A1435">
        <v>4427</v>
      </c>
      <c r="C1435">
        <v>300</v>
      </c>
      <c r="D1435">
        <v>300201</v>
      </c>
      <c r="E1435" s="277">
        <v>0</v>
      </c>
      <c r="F1435" s="277">
        <v>0</v>
      </c>
      <c r="G1435" s="277">
        <v>944.47</v>
      </c>
    </row>
    <row r="1436" spans="1:7">
      <c r="A1436">
        <v>62800665</v>
      </c>
      <c r="B1436" s="277">
        <v>894.41</v>
      </c>
      <c r="C1436">
        <v>300</v>
      </c>
      <c r="D1436">
        <v>300701</v>
      </c>
      <c r="E1436" s="277">
        <v>894.41390000000001</v>
      </c>
      <c r="F1436" s="277">
        <v>169.94</v>
      </c>
    </row>
    <row r="1437" spans="1:7">
      <c r="A1437">
        <v>40100943</v>
      </c>
      <c r="C1437">
        <v>300</v>
      </c>
      <c r="D1437">
        <v>300701</v>
      </c>
      <c r="E1437" s="277">
        <v>0</v>
      </c>
      <c r="F1437" s="277">
        <v>0</v>
      </c>
      <c r="G1437" s="277">
        <v>894.41</v>
      </c>
    </row>
    <row r="1438" spans="1:7">
      <c r="A1438">
        <v>4426</v>
      </c>
      <c r="B1438" s="277">
        <v>169.92</v>
      </c>
      <c r="C1438">
        <v>300</v>
      </c>
      <c r="D1438">
        <v>300701</v>
      </c>
      <c r="E1438" s="277">
        <v>0</v>
      </c>
      <c r="F1438" s="277">
        <v>0</v>
      </c>
    </row>
    <row r="1439" spans="1:7">
      <c r="A1439">
        <v>4427</v>
      </c>
      <c r="C1439">
        <v>300</v>
      </c>
      <c r="D1439">
        <v>300701</v>
      </c>
      <c r="E1439" s="277">
        <v>0</v>
      </c>
      <c r="F1439" s="277">
        <v>0</v>
      </c>
      <c r="G1439" s="277">
        <v>169.92</v>
      </c>
    </row>
    <row r="1440" spans="1:7">
      <c r="A1440">
        <v>301002240</v>
      </c>
      <c r="B1440" s="277">
        <v>7.96</v>
      </c>
      <c r="C1440">
        <v>300</v>
      </c>
      <c r="D1440">
        <v>300201</v>
      </c>
      <c r="E1440" s="277">
        <v>7.9607999999999999</v>
      </c>
      <c r="F1440" s="277">
        <v>1.51</v>
      </c>
    </row>
    <row r="1441" spans="1:7">
      <c r="A1441">
        <v>40100749</v>
      </c>
      <c r="C1441">
        <v>300</v>
      </c>
      <c r="D1441">
        <v>300201</v>
      </c>
      <c r="E1441" s="277">
        <v>0</v>
      </c>
      <c r="F1441" s="277">
        <v>0</v>
      </c>
      <c r="G1441" s="277">
        <v>7.96</v>
      </c>
    </row>
    <row r="1442" spans="1:7">
      <c r="A1442">
        <v>301002240</v>
      </c>
      <c r="B1442" s="277">
        <v>26591.56</v>
      </c>
      <c r="C1442">
        <v>300</v>
      </c>
      <c r="D1442">
        <v>300201</v>
      </c>
      <c r="E1442" s="277">
        <v>26591.5599</v>
      </c>
      <c r="F1442" s="277">
        <v>5052.3999999999996</v>
      </c>
    </row>
    <row r="1443" spans="1:7">
      <c r="A1443">
        <v>40100749</v>
      </c>
      <c r="C1443">
        <v>300</v>
      </c>
      <c r="D1443">
        <v>300201</v>
      </c>
      <c r="E1443" s="277">
        <v>0</v>
      </c>
      <c r="F1443" s="277">
        <v>0</v>
      </c>
      <c r="G1443" s="277">
        <v>26591.56</v>
      </c>
    </row>
    <row r="1444" spans="1:7">
      <c r="A1444">
        <v>4426</v>
      </c>
      <c r="B1444" s="277">
        <v>5053.91</v>
      </c>
      <c r="C1444">
        <v>300</v>
      </c>
      <c r="D1444">
        <v>300201</v>
      </c>
      <c r="E1444" s="277">
        <v>0</v>
      </c>
      <c r="F1444" s="277">
        <v>0</v>
      </c>
    </row>
    <row r="1445" spans="1:7">
      <c r="A1445">
        <v>4427</v>
      </c>
      <c r="C1445">
        <v>300</v>
      </c>
      <c r="D1445">
        <v>300201</v>
      </c>
      <c r="E1445" s="277">
        <v>0</v>
      </c>
      <c r="F1445" s="277">
        <v>0</v>
      </c>
      <c r="G1445" s="277">
        <v>5053.91</v>
      </c>
    </row>
    <row r="1446" spans="1:7">
      <c r="A1446">
        <v>3024002245</v>
      </c>
      <c r="B1446" s="277">
        <v>2981.51</v>
      </c>
      <c r="C1446">
        <v>300</v>
      </c>
      <c r="D1446">
        <v>300201</v>
      </c>
      <c r="E1446" s="277">
        <v>2981.5095000000001</v>
      </c>
      <c r="F1446" s="277">
        <v>566.49</v>
      </c>
    </row>
    <row r="1447" spans="1:7">
      <c r="A1447">
        <v>40100756</v>
      </c>
      <c r="C1447">
        <v>300</v>
      </c>
      <c r="D1447">
        <v>300201</v>
      </c>
      <c r="E1447" s="277">
        <v>0</v>
      </c>
      <c r="F1447" s="277">
        <v>0</v>
      </c>
      <c r="G1447" s="277">
        <v>2981.51</v>
      </c>
    </row>
    <row r="1448" spans="1:7">
      <c r="A1448">
        <v>4426</v>
      </c>
      <c r="B1448" s="277">
        <v>566.51</v>
      </c>
      <c r="C1448">
        <v>300</v>
      </c>
      <c r="D1448">
        <v>300201</v>
      </c>
      <c r="E1448" s="277">
        <v>0</v>
      </c>
      <c r="F1448" s="277">
        <v>0</v>
      </c>
    </row>
    <row r="1449" spans="1:7">
      <c r="A1449">
        <v>4427</v>
      </c>
      <c r="C1449">
        <v>300</v>
      </c>
      <c r="D1449">
        <v>300201</v>
      </c>
      <c r="E1449" s="277">
        <v>0</v>
      </c>
      <c r="F1449" s="277">
        <v>0</v>
      </c>
      <c r="G1449" s="277">
        <v>566.51</v>
      </c>
    </row>
    <row r="1450" spans="1:7">
      <c r="A1450">
        <v>301002240</v>
      </c>
      <c r="B1450" s="277">
        <v>0</v>
      </c>
      <c r="C1450">
        <v>300</v>
      </c>
      <c r="D1450">
        <v>300201</v>
      </c>
      <c r="E1450" s="277">
        <v>4.4999999999999997E-3</v>
      </c>
      <c r="F1450" s="277">
        <v>0</v>
      </c>
    </row>
    <row r="1451" spans="1:7">
      <c r="A1451">
        <v>40100776</v>
      </c>
      <c r="C1451">
        <v>300</v>
      </c>
      <c r="D1451">
        <v>300201</v>
      </c>
      <c r="E1451" s="277">
        <v>0</v>
      </c>
      <c r="F1451" s="277">
        <v>0</v>
      </c>
      <c r="G1451" s="277">
        <v>0</v>
      </c>
    </row>
    <row r="1452" spans="1:7">
      <c r="A1452">
        <v>301002240</v>
      </c>
      <c r="B1452" s="277">
        <v>14580.87</v>
      </c>
      <c r="C1452">
        <v>300</v>
      </c>
      <c r="D1452">
        <v>300201</v>
      </c>
      <c r="E1452" s="277">
        <v>14580.863600000001</v>
      </c>
      <c r="F1452" s="277">
        <v>2770.36</v>
      </c>
    </row>
    <row r="1453" spans="1:7">
      <c r="A1453">
        <v>40100776</v>
      </c>
      <c r="C1453">
        <v>300</v>
      </c>
      <c r="D1453">
        <v>300201</v>
      </c>
      <c r="E1453" s="277">
        <v>0</v>
      </c>
      <c r="F1453" s="277">
        <v>0</v>
      </c>
      <c r="G1453" s="277">
        <v>14580.87</v>
      </c>
    </row>
    <row r="1454" spans="1:7">
      <c r="A1454">
        <v>4426</v>
      </c>
      <c r="B1454" s="277">
        <v>2770.35</v>
      </c>
      <c r="C1454">
        <v>300</v>
      </c>
      <c r="D1454">
        <v>300201</v>
      </c>
      <c r="E1454" s="277">
        <v>0</v>
      </c>
      <c r="F1454" s="277">
        <v>0</v>
      </c>
    </row>
    <row r="1455" spans="1:7">
      <c r="A1455">
        <v>4427</v>
      </c>
      <c r="C1455">
        <v>300</v>
      </c>
      <c r="D1455">
        <v>300201</v>
      </c>
      <c r="E1455" s="277">
        <v>0</v>
      </c>
      <c r="F1455" s="277">
        <v>0</v>
      </c>
      <c r="G1455" s="277">
        <v>2770.35</v>
      </c>
    </row>
    <row r="1456" spans="1:7">
      <c r="A1456">
        <v>301002240</v>
      </c>
      <c r="B1456" s="277">
        <v>0</v>
      </c>
      <c r="C1456">
        <v>300</v>
      </c>
      <c r="D1456">
        <v>300201</v>
      </c>
      <c r="E1456" s="277">
        <v>1.7399999999999999E-2</v>
      </c>
      <c r="F1456" s="277">
        <v>0</v>
      </c>
    </row>
    <row r="1457" spans="1:7">
      <c r="A1457">
        <v>40100776</v>
      </c>
      <c r="C1457">
        <v>300</v>
      </c>
      <c r="D1457">
        <v>300201</v>
      </c>
      <c r="E1457" s="277">
        <v>0</v>
      </c>
      <c r="F1457" s="277">
        <v>0</v>
      </c>
      <c r="G1457" s="277">
        <v>0</v>
      </c>
    </row>
    <row r="1458" spans="1:7">
      <c r="A1458">
        <v>301002240</v>
      </c>
      <c r="B1458" s="277">
        <v>14729.23</v>
      </c>
      <c r="C1458">
        <v>300</v>
      </c>
      <c r="D1458">
        <v>300201</v>
      </c>
      <c r="E1458" s="277">
        <v>14729.215</v>
      </c>
      <c r="F1458" s="277">
        <v>2798.55</v>
      </c>
    </row>
    <row r="1459" spans="1:7">
      <c r="A1459">
        <v>40100776</v>
      </c>
      <c r="C1459">
        <v>300</v>
      </c>
      <c r="D1459">
        <v>300201</v>
      </c>
      <c r="E1459" s="277">
        <v>0</v>
      </c>
      <c r="F1459" s="277">
        <v>0</v>
      </c>
      <c r="G1459" s="277">
        <v>14729.23</v>
      </c>
    </row>
    <row r="1460" spans="1:7">
      <c r="A1460">
        <v>4426</v>
      </c>
      <c r="B1460" s="277">
        <v>2798.57</v>
      </c>
      <c r="C1460">
        <v>300</v>
      </c>
      <c r="D1460">
        <v>300201</v>
      </c>
      <c r="E1460" s="277">
        <v>0</v>
      </c>
      <c r="F1460" s="277">
        <v>0</v>
      </c>
    </row>
    <row r="1461" spans="1:7">
      <c r="A1461">
        <v>4427</v>
      </c>
      <c r="C1461">
        <v>300</v>
      </c>
      <c r="D1461">
        <v>300201</v>
      </c>
      <c r="E1461" s="277">
        <v>0</v>
      </c>
      <c r="F1461" s="277">
        <v>0</v>
      </c>
      <c r="G1461" s="277">
        <v>2798.57</v>
      </c>
    </row>
    <row r="1462" spans="1:7">
      <c r="A1462">
        <v>3028002241</v>
      </c>
      <c r="B1462" s="277">
        <v>0</v>
      </c>
      <c r="C1462">
        <v>300</v>
      </c>
      <c r="D1462">
        <v>300201</v>
      </c>
      <c r="E1462" s="277">
        <v>2E-3</v>
      </c>
      <c r="F1462" s="277">
        <v>0</v>
      </c>
    </row>
    <row r="1463" spans="1:7">
      <c r="A1463">
        <v>401002393</v>
      </c>
      <c r="C1463">
        <v>300</v>
      </c>
      <c r="D1463">
        <v>300201</v>
      </c>
      <c r="E1463" s="277">
        <v>0</v>
      </c>
      <c r="F1463" s="277">
        <v>0</v>
      </c>
      <c r="G1463" s="277">
        <v>0</v>
      </c>
    </row>
    <row r="1464" spans="1:7">
      <c r="A1464">
        <v>3028002241</v>
      </c>
      <c r="B1464" s="277">
        <v>461.74</v>
      </c>
      <c r="C1464">
        <v>300</v>
      </c>
      <c r="D1464">
        <v>300201</v>
      </c>
      <c r="E1464" s="277">
        <v>461.73559999999998</v>
      </c>
      <c r="F1464" s="277">
        <v>87.73</v>
      </c>
    </row>
    <row r="1465" spans="1:7">
      <c r="A1465">
        <v>401002393</v>
      </c>
      <c r="C1465">
        <v>300</v>
      </c>
      <c r="D1465">
        <v>300201</v>
      </c>
      <c r="E1465" s="277">
        <v>0</v>
      </c>
      <c r="F1465" s="277">
        <v>0</v>
      </c>
      <c r="G1465" s="277">
        <v>461.74</v>
      </c>
    </row>
    <row r="1466" spans="1:7">
      <c r="A1466">
        <v>4426</v>
      </c>
      <c r="B1466" s="277">
        <v>87.73</v>
      </c>
      <c r="C1466">
        <v>300</v>
      </c>
      <c r="D1466">
        <v>300201</v>
      </c>
      <c r="E1466" s="277">
        <v>0</v>
      </c>
      <c r="F1466" s="277">
        <v>0</v>
      </c>
    </row>
    <row r="1467" spans="1:7">
      <c r="A1467">
        <v>4427</v>
      </c>
      <c r="C1467">
        <v>300</v>
      </c>
      <c r="D1467">
        <v>300201</v>
      </c>
      <c r="E1467" s="277">
        <v>0</v>
      </c>
      <c r="F1467" s="277">
        <v>0</v>
      </c>
      <c r="G1467" s="277">
        <v>87.73</v>
      </c>
    </row>
    <row r="1468" spans="1:7">
      <c r="A1468">
        <v>3024002245</v>
      </c>
      <c r="B1468" s="277">
        <v>1540.98</v>
      </c>
      <c r="C1468">
        <v>300</v>
      </c>
      <c r="D1468">
        <v>300201</v>
      </c>
      <c r="E1468" s="277">
        <v>1540.979</v>
      </c>
      <c r="F1468" s="277">
        <v>292.79000000000002</v>
      </c>
    </row>
    <row r="1469" spans="1:7">
      <c r="A1469">
        <v>401002225</v>
      </c>
      <c r="C1469">
        <v>300</v>
      </c>
      <c r="D1469">
        <v>300201</v>
      </c>
      <c r="E1469" s="277">
        <v>0</v>
      </c>
      <c r="F1469" s="277">
        <v>0</v>
      </c>
      <c r="G1469" s="277">
        <v>1540.98</v>
      </c>
    </row>
    <row r="1470" spans="1:7">
      <c r="A1470">
        <v>4426</v>
      </c>
      <c r="B1470" s="277">
        <v>292.79000000000002</v>
      </c>
      <c r="C1470">
        <v>300</v>
      </c>
      <c r="D1470">
        <v>300201</v>
      </c>
      <c r="E1470" s="277">
        <v>0</v>
      </c>
      <c r="F1470" s="277">
        <v>0</v>
      </c>
    </row>
    <row r="1471" spans="1:7">
      <c r="A1471">
        <v>4427</v>
      </c>
      <c r="C1471">
        <v>300</v>
      </c>
      <c r="D1471">
        <v>300201</v>
      </c>
      <c r="E1471" s="277">
        <v>0</v>
      </c>
      <c r="F1471" s="277">
        <v>0</v>
      </c>
      <c r="G1471" s="277">
        <v>292.79000000000002</v>
      </c>
    </row>
    <row r="1472" spans="1:7">
      <c r="A1472">
        <v>3028002241</v>
      </c>
      <c r="B1472" s="277">
        <v>1225.49</v>
      </c>
      <c r="C1472">
        <v>300</v>
      </c>
      <c r="D1472">
        <v>300201</v>
      </c>
      <c r="E1472" s="277">
        <v>1225.4902999999999</v>
      </c>
      <c r="F1472" s="277">
        <v>232.84</v>
      </c>
    </row>
    <row r="1473" spans="1:7">
      <c r="A1473">
        <v>40100811</v>
      </c>
      <c r="C1473">
        <v>300</v>
      </c>
      <c r="D1473">
        <v>300201</v>
      </c>
      <c r="E1473" s="277">
        <v>0</v>
      </c>
      <c r="F1473" s="277">
        <v>0</v>
      </c>
      <c r="G1473" s="277">
        <v>1225.49</v>
      </c>
    </row>
    <row r="1474" spans="1:7">
      <c r="A1474">
        <v>4426</v>
      </c>
      <c r="B1474" s="277">
        <v>232.86</v>
      </c>
      <c r="C1474">
        <v>300</v>
      </c>
      <c r="D1474">
        <v>300201</v>
      </c>
      <c r="E1474" s="277">
        <v>0</v>
      </c>
      <c r="F1474" s="277">
        <v>0</v>
      </c>
    </row>
    <row r="1475" spans="1:7">
      <c r="A1475">
        <v>4427</v>
      </c>
      <c r="C1475">
        <v>300</v>
      </c>
      <c r="D1475">
        <v>300201</v>
      </c>
      <c r="E1475" s="277">
        <v>0</v>
      </c>
      <c r="F1475" s="277">
        <v>0</v>
      </c>
      <c r="G1475" s="277">
        <v>232.86</v>
      </c>
    </row>
    <row r="1476" spans="1:7">
      <c r="A1476">
        <v>301002240</v>
      </c>
      <c r="B1476" s="277">
        <v>75996.570000000007</v>
      </c>
      <c r="C1476">
        <v>300</v>
      </c>
      <c r="D1476">
        <v>300201</v>
      </c>
      <c r="E1476" s="277">
        <v>75996.572400000005</v>
      </c>
      <c r="F1476" s="277">
        <v>14439.35</v>
      </c>
    </row>
    <row r="1477" spans="1:7">
      <c r="A1477">
        <v>401002993</v>
      </c>
      <c r="C1477">
        <v>300</v>
      </c>
      <c r="D1477">
        <v>300201</v>
      </c>
      <c r="E1477" s="277">
        <v>0</v>
      </c>
      <c r="F1477" s="277">
        <v>0</v>
      </c>
      <c r="G1477" s="277">
        <v>75996.570000000007</v>
      </c>
    </row>
    <row r="1478" spans="1:7">
      <c r="A1478">
        <v>4426</v>
      </c>
      <c r="B1478" s="277">
        <v>14439.35</v>
      </c>
      <c r="C1478">
        <v>300</v>
      </c>
      <c r="D1478">
        <v>300201</v>
      </c>
      <c r="E1478" s="277">
        <v>0</v>
      </c>
      <c r="F1478" s="277">
        <v>0</v>
      </c>
    </row>
    <row r="1479" spans="1:7">
      <c r="A1479">
        <v>4427</v>
      </c>
      <c r="C1479">
        <v>300</v>
      </c>
      <c r="D1479">
        <v>300201</v>
      </c>
      <c r="E1479" s="277">
        <v>0</v>
      </c>
      <c r="F1479" s="277">
        <v>0</v>
      </c>
      <c r="G1479" s="277">
        <v>14439.35</v>
      </c>
    </row>
    <row r="1480" spans="1:7">
      <c r="A1480">
        <v>301002240</v>
      </c>
      <c r="B1480" s="277">
        <v>549.79</v>
      </c>
      <c r="C1480">
        <v>300</v>
      </c>
      <c r="D1480">
        <v>300201</v>
      </c>
      <c r="E1480" s="277">
        <v>549.79290000000003</v>
      </c>
      <c r="F1480" s="277">
        <v>104.46</v>
      </c>
    </row>
    <row r="1481" spans="1:7">
      <c r="A1481">
        <v>40100932</v>
      </c>
      <c r="C1481">
        <v>300</v>
      </c>
      <c r="D1481">
        <v>300201</v>
      </c>
      <c r="E1481" s="277">
        <v>0</v>
      </c>
      <c r="F1481" s="277">
        <v>0</v>
      </c>
      <c r="G1481" s="277">
        <v>549.79</v>
      </c>
    </row>
    <row r="1482" spans="1:7">
      <c r="A1482">
        <v>3024002245</v>
      </c>
      <c r="B1482" s="277">
        <v>294.55</v>
      </c>
      <c r="C1482">
        <v>300</v>
      </c>
      <c r="D1482">
        <v>300201</v>
      </c>
      <c r="E1482" s="277">
        <v>294.5496</v>
      </c>
      <c r="F1482" s="277">
        <v>55.96</v>
      </c>
    </row>
    <row r="1483" spans="1:7">
      <c r="A1483">
        <v>40100932</v>
      </c>
      <c r="C1483">
        <v>300</v>
      </c>
      <c r="D1483">
        <v>300201</v>
      </c>
      <c r="E1483" s="277">
        <v>0</v>
      </c>
      <c r="F1483" s="277">
        <v>0</v>
      </c>
      <c r="G1483" s="277">
        <v>294.55</v>
      </c>
    </row>
    <row r="1484" spans="1:7">
      <c r="A1484">
        <v>4426</v>
      </c>
      <c r="B1484" s="277">
        <v>160.41</v>
      </c>
      <c r="C1484">
        <v>300</v>
      </c>
      <c r="D1484">
        <v>300201</v>
      </c>
      <c r="E1484" s="277">
        <v>0</v>
      </c>
      <c r="F1484" s="277">
        <v>0</v>
      </c>
    </row>
    <row r="1485" spans="1:7">
      <c r="A1485">
        <v>4427</v>
      </c>
      <c r="C1485">
        <v>300</v>
      </c>
      <c r="D1485">
        <v>300201</v>
      </c>
      <c r="E1485" s="277">
        <v>0</v>
      </c>
      <c r="F1485" s="277">
        <v>0</v>
      </c>
      <c r="G1485" s="277">
        <v>160.41</v>
      </c>
    </row>
    <row r="1486" spans="1:7">
      <c r="A1486">
        <v>3028002241</v>
      </c>
      <c r="B1486" s="277">
        <v>2030</v>
      </c>
      <c r="C1486">
        <v>300</v>
      </c>
      <c r="D1486">
        <v>300201</v>
      </c>
      <c r="E1486" s="277">
        <v>2030.0039999999999</v>
      </c>
      <c r="F1486" s="277">
        <v>385.7</v>
      </c>
    </row>
    <row r="1487" spans="1:7">
      <c r="A1487">
        <v>40100883</v>
      </c>
      <c r="C1487">
        <v>300</v>
      </c>
      <c r="D1487">
        <v>300201</v>
      </c>
      <c r="E1487" s="277">
        <v>0</v>
      </c>
      <c r="F1487" s="277">
        <v>0</v>
      </c>
      <c r="G1487" s="277">
        <v>2030</v>
      </c>
    </row>
    <row r="1488" spans="1:7">
      <c r="A1488">
        <v>4426</v>
      </c>
      <c r="B1488" s="277">
        <v>385.7</v>
      </c>
      <c r="C1488">
        <v>300</v>
      </c>
      <c r="D1488">
        <v>300201</v>
      </c>
      <c r="E1488" s="277">
        <v>0</v>
      </c>
      <c r="F1488" s="277">
        <v>0</v>
      </c>
    </row>
    <row r="1489" spans="1:7">
      <c r="A1489">
        <v>4427</v>
      </c>
      <c r="C1489">
        <v>300</v>
      </c>
      <c r="D1489">
        <v>300201</v>
      </c>
      <c r="E1489" s="277">
        <v>0</v>
      </c>
      <c r="F1489" s="277">
        <v>0</v>
      </c>
      <c r="G1489" s="277">
        <v>385.7</v>
      </c>
    </row>
    <row r="1490" spans="1:7">
      <c r="A1490">
        <v>301002240</v>
      </c>
      <c r="B1490" s="277">
        <v>125536.31</v>
      </c>
      <c r="C1490">
        <v>300</v>
      </c>
      <c r="D1490">
        <v>300201</v>
      </c>
      <c r="E1490" s="277">
        <v>125536.3086</v>
      </c>
      <c r="F1490" s="277">
        <v>23851.9</v>
      </c>
    </row>
    <row r="1491" spans="1:7">
      <c r="A1491">
        <v>40100859</v>
      </c>
      <c r="C1491">
        <v>300</v>
      </c>
      <c r="D1491">
        <v>300201</v>
      </c>
      <c r="E1491" s="277">
        <v>0</v>
      </c>
      <c r="F1491" s="277">
        <v>0</v>
      </c>
      <c r="G1491" s="277">
        <v>125536.31</v>
      </c>
    </row>
    <row r="1492" spans="1:7">
      <c r="A1492">
        <v>4426</v>
      </c>
      <c r="B1492" s="277">
        <v>23851.89</v>
      </c>
      <c r="C1492">
        <v>300</v>
      </c>
      <c r="D1492">
        <v>300201</v>
      </c>
      <c r="E1492" s="277">
        <v>0</v>
      </c>
      <c r="F1492" s="277">
        <v>0</v>
      </c>
    </row>
    <row r="1493" spans="1:7">
      <c r="A1493">
        <v>4427</v>
      </c>
      <c r="C1493">
        <v>300</v>
      </c>
      <c r="D1493">
        <v>300201</v>
      </c>
      <c r="E1493" s="277">
        <v>0</v>
      </c>
      <c r="F1493" s="277">
        <v>0</v>
      </c>
      <c r="G1493" s="277">
        <v>23851.89</v>
      </c>
    </row>
    <row r="1494" spans="1:7">
      <c r="A1494">
        <v>301002240</v>
      </c>
      <c r="B1494" s="277">
        <v>0.7</v>
      </c>
      <c r="C1494">
        <v>300</v>
      </c>
      <c r="D1494">
        <v>300201</v>
      </c>
      <c r="E1494" s="277">
        <v>0.70589999999999997</v>
      </c>
      <c r="F1494" s="277">
        <v>0.13</v>
      </c>
    </row>
    <row r="1495" spans="1:7">
      <c r="A1495">
        <v>401001002</v>
      </c>
      <c r="C1495">
        <v>300</v>
      </c>
      <c r="D1495">
        <v>300201</v>
      </c>
      <c r="E1495" s="277">
        <v>0</v>
      </c>
      <c r="F1495" s="277">
        <v>0</v>
      </c>
      <c r="G1495" s="277">
        <v>0.7</v>
      </c>
    </row>
    <row r="1496" spans="1:7">
      <c r="A1496">
        <v>301002240</v>
      </c>
      <c r="B1496" s="277">
        <v>16653.07</v>
      </c>
      <c r="C1496">
        <v>300</v>
      </c>
      <c r="D1496">
        <v>300201</v>
      </c>
      <c r="E1496" s="277">
        <v>16653.0648</v>
      </c>
      <c r="F1496" s="277">
        <v>3164.08</v>
      </c>
    </row>
    <row r="1497" spans="1:7">
      <c r="A1497">
        <v>401001002</v>
      </c>
      <c r="C1497">
        <v>300</v>
      </c>
      <c r="D1497">
        <v>300201</v>
      </c>
      <c r="E1497" s="277">
        <v>0</v>
      </c>
      <c r="F1497" s="277">
        <v>0</v>
      </c>
      <c r="G1497" s="277">
        <v>16653.07</v>
      </c>
    </row>
    <row r="1498" spans="1:7">
      <c r="A1498">
        <v>4426</v>
      </c>
      <c r="B1498" s="277">
        <v>3164.21</v>
      </c>
      <c r="C1498">
        <v>300</v>
      </c>
      <c r="D1498">
        <v>300201</v>
      </c>
      <c r="E1498" s="277">
        <v>0</v>
      </c>
      <c r="F1498" s="277">
        <v>0</v>
      </c>
    </row>
    <row r="1499" spans="1:7">
      <c r="A1499">
        <v>4427</v>
      </c>
      <c r="C1499">
        <v>300</v>
      </c>
      <c r="D1499">
        <v>300201</v>
      </c>
      <c r="E1499" s="277">
        <v>0</v>
      </c>
      <c r="F1499" s="277">
        <v>0</v>
      </c>
      <c r="G1499" s="277">
        <v>3164.21</v>
      </c>
    </row>
    <row r="1500" spans="1:7">
      <c r="A1500">
        <v>301002240</v>
      </c>
      <c r="B1500" s="277">
        <v>0.05</v>
      </c>
      <c r="C1500">
        <v>300</v>
      </c>
      <c r="D1500">
        <v>300201</v>
      </c>
      <c r="E1500" s="277">
        <v>3.9800000000000002E-2</v>
      </c>
      <c r="F1500" s="277">
        <v>0.01</v>
      </c>
    </row>
    <row r="1501" spans="1:7">
      <c r="A1501">
        <v>401001001</v>
      </c>
      <c r="C1501">
        <v>300</v>
      </c>
      <c r="D1501">
        <v>300201</v>
      </c>
      <c r="E1501" s="277">
        <v>0</v>
      </c>
      <c r="F1501" s="277">
        <v>0</v>
      </c>
      <c r="G1501" s="277">
        <v>0.05</v>
      </c>
    </row>
    <row r="1502" spans="1:7">
      <c r="A1502">
        <v>301002240</v>
      </c>
      <c r="B1502" s="277">
        <v>113526.68</v>
      </c>
      <c r="C1502">
        <v>300</v>
      </c>
      <c r="D1502">
        <v>300201</v>
      </c>
      <c r="E1502" s="277">
        <v>113526.6902</v>
      </c>
      <c r="F1502" s="277">
        <v>21570.07</v>
      </c>
    </row>
    <row r="1503" spans="1:7">
      <c r="A1503">
        <v>401001001</v>
      </c>
      <c r="C1503">
        <v>300</v>
      </c>
      <c r="D1503">
        <v>300201</v>
      </c>
      <c r="E1503" s="277">
        <v>0</v>
      </c>
      <c r="F1503" s="277">
        <v>0</v>
      </c>
      <c r="G1503" s="277">
        <v>113526.68</v>
      </c>
    </row>
    <row r="1504" spans="1:7">
      <c r="A1504">
        <v>4426</v>
      </c>
      <c r="B1504" s="277">
        <v>21570.09</v>
      </c>
      <c r="C1504">
        <v>300</v>
      </c>
      <c r="D1504">
        <v>300201</v>
      </c>
      <c r="E1504" s="277">
        <v>0</v>
      </c>
      <c r="F1504" s="277">
        <v>0</v>
      </c>
    </row>
    <row r="1505" spans="1:7">
      <c r="A1505">
        <v>4427</v>
      </c>
      <c r="C1505">
        <v>300</v>
      </c>
      <c r="D1505">
        <v>300201</v>
      </c>
      <c r="E1505" s="277">
        <v>0</v>
      </c>
      <c r="F1505" s="277">
        <v>0</v>
      </c>
      <c r="G1505" s="277">
        <v>21570.09</v>
      </c>
    </row>
    <row r="1506" spans="1:7">
      <c r="A1506">
        <v>3028002241</v>
      </c>
      <c r="B1506" s="277">
        <v>3831.35</v>
      </c>
      <c r="C1506">
        <v>300</v>
      </c>
      <c r="D1506">
        <v>300201</v>
      </c>
      <c r="E1506" s="277">
        <v>3831.3533000000002</v>
      </c>
      <c r="F1506" s="277">
        <v>727.96</v>
      </c>
    </row>
    <row r="1507" spans="1:7">
      <c r="A1507">
        <v>40100999</v>
      </c>
      <c r="C1507">
        <v>300</v>
      </c>
      <c r="D1507">
        <v>300201</v>
      </c>
      <c r="E1507" s="277">
        <v>0</v>
      </c>
      <c r="F1507" s="277">
        <v>0</v>
      </c>
      <c r="G1507" s="277">
        <v>3831.35</v>
      </c>
    </row>
    <row r="1508" spans="1:7">
      <c r="A1508">
        <v>4426</v>
      </c>
      <c r="B1508" s="277">
        <v>727.98</v>
      </c>
      <c r="C1508">
        <v>300</v>
      </c>
      <c r="D1508">
        <v>300201</v>
      </c>
      <c r="E1508" s="277">
        <v>0</v>
      </c>
      <c r="F1508" s="277">
        <v>0</v>
      </c>
    </row>
    <row r="1509" spans="1:7">
      <c r="A1509">
        <v>4427</v>
      </c>
      <c r="C1509">
        <v>300</v>
      </c>
      <c r="D1509">
        <v>300201</v>
      </c>
      <c r="E1509" s="277">
        <v>0</v>
      </c>
      <c r="F1509" s="277">
        <v>0</v>
      </c>
      <c r="G1509" s="277">
        <v>727.98</v>
      </c>
    </row>
    <row r="1510" spans="1:7">
      <c r="A1510">
        <v>301002240</v>
      </c>
      <c r="B1510" s="277">
        <v>4990.53</v>
      </c>
      <c r="C1510">
        <v>300</v>
      </c>
      <c r="D1510">
        <v>300201</v>
      </c>
      <c r="E1510" s="277">
        <v>4990.5267999999996</v>
      </c>
      <c r="F1510" s="277">
        <v>948.2</v>
      </c>
    </row>
    <row r="1511" spans="1:7">
      <c r="A1511">
        <v>40100981</v>
      </c>
      <c r="C1511">
        <v>300</v>
      </c>
      <c r="D1511">
        <v>300201</v>
      </c>
      <c r="E1511" s="277">
        <v>0</v>
      </c>
      <c r="F1511" s="277">
        <v>0</v>
      </c>
      <c r="G1511" s="277">
        <v>4990.53</v>
      </c>
    </row>
    <row r="1512" spans="1:7">
      <c r="A1512">
        <v>4426</v>
      </c>
      <c r="B1512" s="277">
        <v>948.2</v>
      </c>
      <c r="C1512">
        <v>300</v>
      </c>
      <c r="D1512">
        <v>300201</v>
      </c>
      <c r="E1512" s="277">
        <v>0</v>
      </c>
      <c r="F1512" s="277">
        <v>0</v>
      </c>
    </row>
    <row r="1513" spans="1:7">
      <c r="A1513">
        <v>4427</v>
      </c>
      <c r="C1513">
        <v>300</v>
      </c>
      <c r="D1513">
        <v>300201</v>
      </c>
      <c r="E1513" s="277">
        <v>0</v>
      </c>
      <c r="F1513" s="277">
        <v>0</v>
      </c>
      <c r="G1513" s="277">
        <v>948.2</v>
      </c>
    </row>
    <row r="1514" spans="1:7">
      <c r="A1514">
        <v>3028002241</v>
      </c>
      <c r="B1514" s="277">
        <v>2964.44</v>
      </c>
      <c r="C1514">
        <v>300</v>
      </c>
      <c r="D1514">
        <v>300201</v>
      </c>
      <c r="E1514" s="277">
        <v>2964.4360000000001</v>
      </c>
      <c r="F1514" s="277">
        <v>563.24</v>
      </c>
    </row>
    <row r="1515" spans="1:7">
      <c r="A1515">
        <v>40100962</v>
      </c>
      <c r="C1515">
        <v>300</v>
      </c>
      <c r="D1515">
        <v>300201</v>
      </c>
      <c r="E1515" s="277">
        <v>0</v>
      </c>
      <c r="F1515" s="277">
        <v>0</v>
      </c>
      <c r="G1515" s="277">
        <v>2964.44</v>
      </c>
    </row>
    <row r="1516" spans="1:7">
      <c r="A1516">
        <v>4426</v>
      </c>
      <c r="B1516" s="277">
        <v>563.24</v>
      </c>
      <c r="C1516">
        <v>300</v>
      </c>
      <c r="D1516">
        <v>300201</v>
      </c>
      <c r="E1516" s="277">
        <v>0</v>
      </c>
      <c r="F1516" s="277">
        <v>0</v>
      </c>
    </row>
    <row r="1517" spans="1:7">
      <c r="A1517">
        <v>4427</v>
      </c>
      <c r="C1517">
        <v>300</v>
      </c>
      <c r="D1517">
        <v>300201</v>
      </c>
      <c r="E1517" s="277">
        <v>0</v>
      </c>
      <c r="F1517" s="277">
        <v>0</v>
      </c>
      <c r="G1517" s="277">
        <v>563.24</v>
      </c>
    </row>
    <row r="1518" spans="1:7">
      <c r="A1518">
        <v>3028002241</v>
      </c>
      <c r="B1518" s="277">
        <v>1738.97</v>
      </c>
      <c r="C1518">
        <v>300</v>
      </c>
      <c r="D1518">
        <v>300201</v>
      </c>
      <c r="E1518" s="277">
        <v>1738.9721999999999</v>
      </c>
      <c r="F1518" s="277">
        <v>330.4</v>
      </c>
    </row>
    <row r="1519" spans="1:7">
      <c r="A1519">
        <v>401003441</v>
      </c>
      <c r="C1519">
        <v>300</v>
      </c>
      <c r="D1519">
        <v>300201</v>
      </c>
      <c r="E1519" s="277">
        <v>0</v>
      </c>
      <c r="F1519" s="277">
        <v>0</v>
      </c>
      <c r="G1519" s="277">
        <v>1738.97</v>
      </c>
    </row>
    <row r="1520" spans="1:7">
      <c r="A1520">
        <v>4426</v>
      </c>
      <c r="B1520" s="277">
        <v>330.38</v>
      </c>
      <c r="C1520">
        <v>300</v>
      </c>
      <c r="D1520">
        <v>300201</v>
      </c>
      <c r="E1520" s="277">
        <v>0</v>
      </c>
      <c r="F1520" s="277">
        <v>0</v>
      </c>
    </row>
    <row r="1521" spans="1:7">
      <c r="A1521">
        <v>4427</v>
      </c>
      <c r="C1521">
        <v>300</v>
      </c>
      <c r="D1521">
        <v>300201</v>
      </c>
      <c r="E1521" s="277">
        <v>0</v>
      </c>
      <c r="F1521" s="277">
        <v>0</v>
      </c>
      <c r="G1521" s="277">
        <v>330.38</v>
      </c>
    </row>
    <row r="1522" spans="1:7">
      <c r="A1522">
        <v>3024002245</v>
      </c>
      <c r="B1522" s="277">
        <v>298.54000000000002</v>
      </c>
      <c r="C1522">
        <v>300</v>
      </c>
      <c r="D1522">
        <v>300201</v>
      </c>
      <c r="E1522" s="277">
        <v>298.536</v>
      </c>
      <c r="F1522" s="277">
        <v>56.72</v>
      </c>
    </row>
    <row r="1523" spans="1:7">
      <c r="A1523">
        <v>401002214</v>
      </c>
      <c r="C1523">
        <v>300</v>
      </c>
      <c r="D1523">
        <v>300201</v>
      </c>
      <c r="E1523" s="277">
        <v>0</v>
      </c>
      <c r="F1523" s="277">
        <v>0</v>
      </c>
      <c r="G1523" s="277">
        <v>298.54000000000002</v>
      </c>
    </row>
    <row r="1524" spans="1:7">
      <c r="A1524">
        <v>4426</v>
      </c>
      <c r="B1524" s="277">
        <v>56.72</v>
      </c>
      <c r="C1524">
        <v>300</v>
      </c>
      <c r="D1524">
        <v>300201</v>
      </c>
      <c r="E1524" s="277">
        <v>0</v>
      </c>
      <c r="F1524" s="277">
        <v>0</v>
      </c>
    </row>
    <row r="1525" spans="1:7">
      <c r="A1525">
        <v>4427</v>
      </c>
      <c r="C1525">
        <v>300</v>
      </c>
      <c r="D1525">
        <v>300201</v>
      </c>
      <c r="E1525" s="277">
        <v>0</v>
      </c>
      <c r="F1525" s="277">
        <v>0</v>
      </c>
      <c r="G1525" s="277">
        <v>56.72</v>
      </c>
    </row>
    <row r="1526" spans="1:7">
      <c r="A1526">
        <v>3024002245</v>
      </c>
      <c r="B1526" s="277">
        <v>2059.5700000000002</v>
      </c>
      <c r="C1526">
        <v>300</v>
      </c>
      <c r="D1526">
        <v>300201</v>
      </c>
      <c r="E1526" s="277">
        <v>2059.5672</v>
      </c>
      <c r="F1526" s="277">
        <v>391.32</v>
      </c>
    </row>
    <row r="1527" spans="1:7">
      <c r="A1527">
        <v>40100825</v>
      </c>
      <c r="C1527">
        <v>300</v>
      </c>
      <c r="D1527">
        <v>300201</v>
      </c>
      <c r="E1527" s="277">
        <v>0</v>
      </c>
      <c r="F1527" s="277">
        <v>0</v>
      </c>
      <c r="G1527" s="277">
        <v>2059.5700000000002</v>
      </c>
    </row>
    <row r="1528" spans="1:7">
      <c r="A1528">
        <v>4426</v>
      </c>
      <c r="B1528" s="277">
        <v>391.32</v>
      </c>
      <c r="C1528">
        <v>300</v>
      </c>
      <c r="D1528">
        <v>300201</v>
      </c>
      <c r="E1528" s="277">
        <v>0</v>
      </c>
      <c r="F1528" s="277">
        <v>0</v>
      </c>
    </row>
    <row r="1529" spans="1:7">
      <c r="A1529">
        <v>4427</v>
      </c>
      <c r="C1529">
        <v>300</v>
      </c>
      <c r="D1529">
        <v>300201</v>
      </c>
      <c r="E1529" s="277">
        <v>0</v>
      </c>
      <c r="F1529" s="277">
        <v>0</v>
      </c>
      <c r="G1529" s="277">
        <v>391.32</v>
      </c>
    </row>
    <row r="1530" spans="1:7">
      <c r="A1530">
        <v>62800652</v>
      </c>
      <c r="B1530" s="277">
        <v>4218.76</v>
      </c>
      <c r="C1530">
        <v>300</v>
      </c>
      <c r="D1530">
        <v>300701</v>
      </c>
      <c r="E1530" s="277">
        <v>4218.7614999999996</v>
      </c>
      <c r="F1530" s="277">
        <v>801.56</v>
      </c>
    </row>
    <row r="1531" spans="1:7">
      <c r="A1531">
        <v>40100984</v>
      </c>
      <c r="C1531">
        <v>300</v>
      </c>
      <c r="D1531">
        <v>300701</v>
      </c>
      <c r="E1531" s="277">
        <v>0</v>
      </c>
      <c r="F1531" s="277">
        <v>0</v>
      </c>
      <c r="G1531" s="277">
        <v>4218.76</v>
      </c>
    </row>
    <row r="1532" spans="1:7">
      <c r="A1532">
        <v>4426</v>
      </c>
      <c r="B1532" s="277">
        <v>801.57</v>
      </c>
      <c r="C1532">
        <v>300</v>
      </c>
      <c r="D1532">
        <v>300701</v>
      </c>
      <c r="E1532" s="277">
        <v>0</v>
      </c>
      <c r="F1532" s="277">
        <v>0</v>
      </c>
    </row>
    <row r="1533" spans="1:7">
      <c r="A1533">
        <v>4427</v>
      </c>
      <c r="C1533">
        <v>300</v>
      </c>
      <c r="D1533">
        <v>300701</v>
      </c>
      <c r="E1533" s="277">
        <v>0</v>
      </c>
      <c r="F1533" s="277">
        <v>0</v>
      </c>
      <c r="G1533" s="277">
        <v>801.57</v>
      </c>
    </row>
    <row r="1534" spans="1:7">
      <c r="A1534">
        <v>308003137</v>
      </c>
      <c r="B1534" s="277">
        <v>49.77</v>
      </c>
      <c r="C1534">
        <v>300</v>
      </c>
      <c r="D1534">
        <v>300201</v>
      </c>
      <c r="E1534" s="277">
        <v>49.77</v>
      </c>
      <c r="F1534" s="277">
        <v>9.4600000000000009</v>
      </c>
    </row>
    <row r="1535" spans="1:7">
      <c r="A1535">
        <v>401002574</v>
      </c>
      <c r="C1535">
        <v>300</v>
      </c>
      <c r="D1535">
        <v>300201</v>
      </c>
      <c r="E1535" s="277">
        <v>0</v>
      </c>
      <c r="F1535" s="277">
        <v>0</v>
      </c>
      <c r="G1535" s="277">
        <v>49.77</v>
      </c>
    </row>
    <row r="1536" spans="1:7">
      <c r="A1536">
        <v>3024002245</v>
      </c>
      <c r="B1536" s="277">
        <v>1306.96</v>
      </c>
      <c r="C1536">
        <v>300</v>
      </c>
      <c r="D1536">
        <v>300201</v>
      </c>
      <c r="E1536" s="277">
        <v>1306.9602</v>
      </c>
      <c r="F1536" s="277">
        <v>248.32</v>
      </c>
    </row>
    <row r="1537" spans="1:7">
      <c r="A1537">
        <v>401002574</v>
      </c>
      <c r="C1537">
        <v>300</v>
      </c>
      <c r="D1537">
        <v>300201</v>
      </c>
      <c r="E1537" s="277">
        <v>0</v>
      </c>
      <c r="F1537" s="277">
        <v>0</v>
      </c>
      <c r="G1537" s="277">
        <v>1306.96</v>
      </c>
    </row>
    <row r="1538" spans="1:7">
      <c r="A1538">
        <v>4426</v>
      </c>
      <c r="B1538" s="277">
        <v>257.76</v>
      </c>
      <c r="C1538">
        <v>300</v>
      </c>
      <c r="D1538">
        <v>300201</v>
      </c>
      <c r="E1538" s="277">
        <v>0</v>
      </c>
      <c r="F1538" s="277">
        <v>0</v>
      </c>
    </row>
    <row r="1539" spans="1:7">
      <c r="A1539">
        <v>4427</v>
      </c>
      <c r="C1539">
        <v>300</v>
      </c>
      <c r="D1539">
        <v>300201</v>
      </c>
      <c r="E1539" s="277">
        <v>0</v>
      </c>
      <c r="F1539" s="277">
        <v>0</v>
      </c>
      <c r="G1539" s="277">
        <v>257.76</v>
      </c>
    </row>
    <row r="1540" spans="1:7">
      <c r="A1540">
        <v>3028002241</v>
      </c>
      <c r="B1540" s="277">
        <v>488.79</v>
      </c>
      <c r="C1540">
        <v>300</v>
      </c>
      <c r="D1540">
        <v>300201</v>
      </c>
      <c r="E1540" s="277">
        <v>488.79300000000001</v>
      </c>
      <c r="F1540" s="277">
        <v>92.87</v>
      </c>
    </row>
    <row r="1541" spans="1:7">
      <c r="A1541">
        <v>401001051</v>
      </c>
      <c r="C1541">
        <v>300</v>
      </c>
      <c r="D1541">
        <v>300201</v>
      </c>
      <c r="E1541" s="277">
        <v>0</v>
      </c>
      <c r="F1541" s="277">
        <v>0</v>
      </c>
      <c r="G1541" s="277">
        <v>488.79</v>
      </c>
    </row>
    <row r="1542" spans="1:7">
      <c r="A1542">
        <v>381003213</v>
      </c>
      <c r="B1542" s="277">
        <v>9.9499999999999993</v>
      </c>
      <c r="C1542">
        <v>300</v>
      </c>
      <c r="D1542">
        <v>300201</v>
      </c>
      <c r="E1542" s="277">
        <v>9.9510000000000005</v>
      </c>
      <c r="F1542" s="277">
        <v>1.89</v>
      </c>
    </row>
    <row r="1543" spans="1:7">
      <c r="A1543">
        <v>401001051</v>
      </c>
      <c r="C1543">
        <v>300</v>
      </c>
      <c r="D1543">
        <v>300201</v>
      </c>
      <c r="E1543" s="277">
        <v>0</v>
      </c>
      <c r="F1543" s="277">
        <v>0</v>
      </c>
      <c r="G1543" s="277">
        <v>9.9499999999999993</v>
      </c>
    </row>
    <row r="1544" spans="1:7">
      <c r="A1544">
        <v>4426</v>
      </c>
      <c r="B1544" s="277">
        <v>94.78</v>
      </c>
      <c r="C1544">
        <v>300</v>
      </c>
      <c r="D1544">
        <v>300201</v>
      </c>
      <c r="E1544" s="277">
        <v>0</v>
      </c>
      <c r="F1544" s="277">
        <v>0</v>
      </c>
    </row>
    <row r="1545" spans="1:7">
      <c r="A1545">
        <v>4427</v>
      </c>
      <c r="C1545">
        <v>300</v>
      </c>
      <c r="D1545">
        <v>300201</v>
      </c>
      <c r="E1545" s="277">
        <v>0</v>
      </c>
      <c r="F1545" s="277">
        <v>0</v>
      </c>
      <c r="G1545" s="277">
        <v>94.78</v>
      </c>
    </row>
    <row r="1546" spans="1:7">
      <c r="A1546">
        <v>3028002241</v>
      </c>
      <c r="B1546" s="277">
        <v>0</v>
      </c>
      <c r="C1546">
        <v>300</v>
      </c>
      <c r="D1546">
        <v>300201</v>
      </c>
      <c r="E1546" s="277">
        <v>8.0000000000000002E-3</v>
      </c>
      <c r="F1546" s="277">
        <v>0</v>
      </c>
    </row>
    <row r="1547" spans="1:7">
      <c r="A1547">
        <v>40100991</v>
      </c>
      <c r="C1547">
        <v>300</v>
      </c>
      <c r="D1547">
        <v>300201</v>
      </c>
      <c r="E1547" s="277">
        <v>0</v>
      </c>
      <c r="F1547" s="277">
        <v>0</v>
      </c>
      <c r="G1547" s="277">
        <v>0</v>
      </c>
    </row>
    <row r="1548" spans="1:7">
      <c r="A1548">
        <v>3028002241</v>
      </c>
      <c r="B1548" s="277">
        <v>284.5</v>
      </c>
      <c r="C1548">
        <v>300</v>
      </c>
      <c r="D1548">
        <v>300201</v>
      </c>
      <c r="E1548" s="277">
        <v>284.49680000000001</v>
      </c>
      <c r="F1548" s="277">
        <v>54.05</v>
      </c>
    </row>
    <row r="1549" spans="1:7">
      <c r="A1549">
        <v>40100991</v>
      </c>
      <c r="C1549">
        <v>300</v>
      </c>
      <c r="D1549">
        <v>300201</v>
      </c>
      <c r="E1549" s="277">
        <v>0</v>
      </c>
      <c r="F1549" s="277">
        <v>0</v>
      </c>
      <c r="G1549" s="277">
        <v>284.5</v>
      </c>
    </row>
    <row r="1550" spans="1:7">
      <c r="A1550">
        <v>4426</v>
      </c>
      <c r="B1550" s="277">
        <v>54.04</v>
      </c>
      <c r="C1550">
        <v>300</v>
      </c>
      <c r="D1550">
        <v>300201</v>
      </c>
      <c r="E1550" s="277">
        <v>0</v>
      </c>
      <c r="F1550" s="277">
        <v>0</v>
      </c>
    </row>
    <row r="1551" spans="1:7">
      <c r="A1551">
        <v>4427</v>
      </c>
      <c r="C1551">
        <v>300</v>
      </c>
      <c r="D1551">
        <v>300201</v>
      </c>
      <c r="E1551" s="277">
        <v>0</v>
      </c>
      <c r="F1551" s="277">
        <v>0</v>
      </c>
      <c r="G1551" s="277">
        <v>54.04</v>
      </c>
    </row>
    <row r="1552" spans="1:7">
      <c r="A1552">
        <v>3028002241</v>
      </c>
      <c r="B1552" s="277">
        <v>0.05</v>
      </c>
      <c r="C1552">
        <v>300</v>
      </c>
      <c r="D1552">
        <v>300201</v>
      </c>
      <c r="E1552" s="277">
        <v>3.6299999999999999E-2</v>
      </c>
      <c r="F1552" s="277">
        <v>0.01</v>
      </c>
    </row>
    <row r="1553" spans="1:7">
      <c r="A1553">
        <v>40100991</v>
      </c>
      <c r="C1553">
        <v>300</v>
      </c>
      <c r="D1553">
        <v>300201</v>
      </c>
      <c r="E1553" s="277">
        <v>0</v>
      </c>
      <c r="F1553" s="277">
        <v>0</v>
      </c>
      <c r="G1553" s="277">
        <v>0.05</v>
      </c>
    </row>
    <row r="1554" spans="1:7">
      <c r="A1554">
        <v>3028002241</v>
      </c>
      <c r="B1554" s="277">
        <v>709.62</v>
      </c>
      <c r="C1554">
        <v>300</v>
      </c>
      <c r="D1554">
        <v>300201</v>
      </c>
      <c r="E1554" s="277">
        <v>709.63350000000003</v>
      </c>
      <c r="F1554" s="277">
        <v>134.83000000000001</v>
      </c>
    </row>
    <row r="1555" spans="1:7">
      <c r="A1555">
        <v>40100991</v>
      </c>
      <c r="C1555">
        <v>300</v>
      </c>
      <c r="D1555">
        <v>300201</v>
      </c>
      <c r="E1555" s="277">
        <v>0</v>
      </c>
      <c r="F1555" s="277">
        <v>0</v>
      </c>
      <c r="G1555" s="277">
        <v>709.62</v>
      </c>
    </row>
    <row r="1556" spans="1:7">
      <c r="A1556">
        <v>4426</v>
      </c>
      <c r="B1556" s="277">
        <v>134.84</v>
      </c>
      <c r="C1556">
        <v>300</v>
      </c>
      <c r="D1556">
        <v>300201</v>
      </c>
      <c r="E1556" s="277">
        <v>0</v>
      </c>
      <c r="F1556" s="277">
        <v>0</v>
      </c>
    </row>
    <row r="1557" spans="1:7">
      <c r="A1557">
        <v>4427</v>
      </c>
      <c r="C1557">
        <v>300</v>
      </c>
      <c r="D1557">
        <v>300201</v>
      </c>
      <c r="E1557" s="277">
        <v>0</v>
      </c>
      <c r="F1557" s="277">
        <v>0</v>
      </c>
      <c r="G1557" s="277">
        <v>134.84</v>
      </c>
    </row>
    <row r="1558" spans="1:7">
      <c r="A1558">
        <v>301002240</v>
      </c>
      <c r="B1558" s="277">
        <v>0</v>
      </c>
      <c r="C1558">
        <v>300</v>
      </c>
      <c r="D1558">
        <v>300201</v>
      </c>
      <c r="E1558" s="277">
        <v>9.9000000000000008E-3</v>
      </c>
      <c r="F1558" s="277">
        <v>0</v>
      </c>
    </row>
    <row r="1559" spans="1:7">
      <c r="A1559">
        <v>40100847</v>
      </c>
      <c r="C1559">
        <v>300</v>
      </c>
      <c r="D1559">
        <v>300201</v>
      </c>
      <c r="E1559" s="277">
        <v>0</v>
      </c>
      <c r="F1559" s="277">
        <v>0</v>
      </c>
      <c r="G1559" s="277">
        <v>0</v>
      </c>
    </row>
    <row r="1560" spans="1:7">
      <c r="A1560">
        <v>301002240</v>
      </c>
      <c r="B1560" s="277">
        <v>4950.7700000000004</v>
      </c>
      <c r="C1560">
        <v>300</v>
      </c>
      <c r="D1560">
        <v>300201</v>
      </c>
      <c r="E1560" s="277">
        <v>4950.7609000000002</v>
      </c>
      <c r="F1560" s="277">
        <v>940.64</v>
      </c>
    </row>
    <row r="1561" spans="1:7">
      <c r="A1561">
        <v>40100847</v>
      </c>
      <c r="C1561">
        <v>300</v>
      </c>
      <c r="D1561">
        <v>300201</v>
      </c>
      <c r="E1561" s="277">
        <v>0</v>
      </c>
      <c r="F1561" s="277">
        <v>0</v>
      </c>
      <c r="G1561" s="277">
        <v>4950.7700000000004</v>
      </c>
    </row>
    <row r="1562" spans="1:7">
      <c r="A1562">
        <v>4426</v>
      </c>
      <c r="B1562" s="277">
        <v>940.63</v>
      </c>
      <c r="C1562">
        <v>300</v>
      </c>
      <c r="D1562">
        <v>300201</v>
      </c>
      <c r="E1562" s="277">
        <v>0</v>
      </c>
      <c r="F1562" s="277">
        <v>0</v>
      </c>
    </row>
    <row r="1563" spans="1:7">
      <c r="A1563">
        <v>4427</v>
      </c>
      <c r="C1563">
        <v>300</v>
      </c>
      <c r="D1563">
        <v>300201</v>
      </c>
      <c r="E1563" s="277">
        <v>0</v>
      </c>
      <c r="F1563" s="277">
        <v>0</v>
      </c>
      <c r="G1563" s="277">
        <v>940.63</v>
      </c>
    </row>
    <row r="1564" spans="1:7">
      <c r="A1564">
        <v>308003137</v>
      </c>
      <c r="B1564" s="277">
        <v>408.06</v>
      </c>
      <c r="C1564">
        <v>300</v>
      </c>
      <c r="D1564">
        <v>300701</v>
      </c>
      <c r="E1564" s="277">
        <v>408.06479999999999</v>
      </c>
      <c r="F1564" s="277">
        <v>77.53</v>
      </c>
    </row>
    <row r="1565" spans="1:7">
      <c r="A1565">
        <v>401001073</v>
      </c>
      <c r="C1565">
        <v>300</v>
      </c>
      <c r="D1565">
        <v>300701</v>
      </c>
      <c r="E1565" s="277">
        <v>0</v>
      </c>
      <c r="F1565" s="277">
        <v>0</v>
      </c>
      <c r="G1565" s="277">
        <v>408.06</v>
      </c>
    </row>
    <row r="1566" spans="1:7">
      <c r="A1566">
        <v>301002240</v>
      </c>
      <c r="B1566" s="277">
        <v>18114.099999999999</v>
      </c>
      <c r="C1566">
        <v>300</v>
      </c>
      <c r="D1566">
        <v>300201</v>
      </c>
      <c r="E1566" s="277">
        <v>18114.096000000001</v>
      </c>
      <c r="F1566" s="277">
        <v>3441.68</v>
      </c>
    </row>
    <row r="1567" spans="1:7">
      <c r="A1567">
        <v>401001073</v>
      </c>
      <c r="C1567">
        <v>300</v>
      </c>
      <c r="D1567">
        <v>300201</v>
      </c>
      <c r="E1567" s="277">
        <v>0</v>
      </c>
      <c r="F1567" s="277">
        <v>0</v>
      </c>
      <c r="G1567" s="277">
        <v>18114.099999999999</v>
      </c>
    </row>
    <row r="1568" spans="1:7">
      <c r="A1568">
        <v>4426</v>
      </c>
      <c r="B1568" s="277">
        <v>3441.68</v>
      </c>
      <c r="C1568">
        <v>300</v>
      </c>
      <c r="D1568">
        <v>300201</v>
      </c>
      <c r="E1568" s="277">
        <v>0</v>
      </c>
      <c r="F1568" s="277">
        <v>0</v>
      </c>
    </row>
    <row r="1569" spans="1:7">
      <c r="A1569">
        <v>4427</v>
      </c>
      <c r="C1569">
        <v>300</v>
      </c>
      <c r="D1569">
        <v>300201</v>
      </c>
      <c r="E1569" s="277">
        <v>0</v>
      </c>
      <c r="F1569" s="277">
        <v>0</v>
      </c>
      <c r="G1569" s="277">
        <v>3441.68</v>
      </c>
    </row>
    <row r="1570" spans="1:7">
      <c r="A1570">
        <v>4426</v>
      </c>
      <c r="B1570" s="277">
        <v>77.53</v>
      </c>
      <c r="C1570">
        <v>300</v>
      </c>
      <c r="D1570">
        <v>300701</v>
      </c>
      <c r="E1570" s="277">
        <v>0</v>
      </c>
      <c r="F1570" s="277">
        <v>0</v>
      </c>
    </row>
    <row r="1571" spans="1:7">
      <c r="A1571">
        <v>4427</v>
      </c>
      <c r="C1571">
        <v>300</v>
      </c>
      <c r="D1571">
        <v>300701</v>
      </c>
      <c r="E1571" s="277">
        <v>0</v>
      </c>
      <c r="F1571" s="277">
        <v>0</v>
      </c>
      <c r="G1571" s="277">
        <v>77.53</v>
      </c>
    </row>
    <row r="1572" spans="1:7">
      <c r="A1572">
        <v>301002240</v>
      </c>
      <c r="B1572" s="277">
        <v>2686.99</v>
      </c>
      <c r="C1572">
        <v>300</v>
      </c>
      <c r="D1572">
        <v>300201</v>
      </c>
      <c r="E1572" s="277">
        <v>2686.9859999999999</v>
      </c>
      <c r="F1572" s="277">
        <v>510.53</v>
      </c>
    </row>
    <row r="1573" spans="1:7">
      <c r="A1573">
        <v>401001057</v>
      </c>
      <c r="C1573">
        <v>300</v>
      </c>
      <c r="D1573">
        <v>300201</v>
      </c>
      <c r="E1573" s="277">
        <v>0</v>
      </c>
      <c r="F1573" s="277">
        <v>0</v>
      </c>
      <c r="G1573" s="277">
        <v>2686.99</v>
      </c>
    </row>
    <row r="1574" spans="1:7">
      <c r="A1574">
        <v>4426</v>
      </c>
      <c r="B1574" s="277">
        <v>510.53</v>
      </c>
      <c r="C1574">
        <v>300</v>
      </c>
      <c r="D1574">
        <v>300201</v>
      </c>
      <c r="E1574" s="277">
        <v>0</v>
      </c>
      <c r="F1574" s="277">
        <v>0</v>
      </c>
    </row>
    <row r="1575" spans="1:7">
      <c r="A1575">
        <v>4427</v>
      </c>
      <c r="C1575">
        <v>300</v>
      </c>
      <c r="D1575">
        <v>300201</v>
      </c>
      <c r="E1575" s="277">
        <v>0</v>
      </c>
      <c r="F1575" s="277">
        <v>0</v>
      </c>
      <c r="G1575" s="277">
        <v>510.53</v>
      </c>
    </row>
    <row r="1576" spans="1:7">
      <c r="A1576">
        <v>301002240</v>
      </c>
      <c r="B1576" s="277">
        <v>1952.65</v>
      </c>
      <c r="C1576">
        <v>300</v>
      </c>
      <c r="D1576">
        <v>300201</v>
      </c>
      <c r="E1576" s="277">
        <v>1952.6483000000001</v>
      </c>
      <c r="F1576" s="277">
        <v>371</v>
      </c>
    </row>
    <row r="1577" spans="1:7">
      <c r="A1577">
        <v>401001064</v>
      </c>
      <c r="C1577">
        <v>300</v>
      </c>
      <c r="D1577">
        <v>300201</v>
      </c>
      <c r="E1577" s="277">
        <v>0</v>
      </c>
      <c r="F1577" s="277">
        <v>0</v>
      </c>
      <c r="G1577" s="277">
        <v>1952.65</v>
      </c>
    </row>
    <row r="1578" spans="1:7">
      <c r="A1578">
        <v>4426</v>
      </c>
      <c r="B1578" s="277">
        <v>371.03</v>
      </c>
      <c r="C1578">
        <v>300</v>
      </c>
      <c r="D1578">
        <v>300201</v>
      </c>
      <c r="E1578" s="277">
        <v>0</v>
      </c>
      <c r="F1578" s="277">
        <v>0</v>
      </c>
    </row>
    <row r="1579" spans="1:7">
      <c r="A1579">
        <v>4427</v>
      </c>
      <c r="C1579">
        <v>300</v>
      </c>
      <c r="D1579">
        <v>300201</v>
      </c>
      <c r="E1579" s="277">
        <v>0</v>
      </c>
      <c r="F1579" s="277">
        <v>0</v>
      </c>
      <c r="G1579" s="277">
        <v>371.03</v>
      </c>
    </row>
    <row r="1580" spans="1:7">
      <c r="A1580">
        <v>301002240</v>
      </c>
      <c r="B1580" s="277">
        <v>1908.79</v>
      </c>
      <c r="C1580">
        <v>300</v>
      </c>
      <c r="D1580">
        <v>300201</v>
      </c>
      <c r="E1580" s="277">
        <v>1908.7872</v>
      </c>
      <c r="F1580" s="277">
        <v>362.67</v>
      </c>
    </row>
    <row r="1581" spans="1:7">
      <c r="A1581">
        <v>401001036</v>
      </c>
      <c r="C1581">
        <v>300</v>
      </c>
      <c r="D1581">
        <v>300201</v>
      </c>
      <c r="E1581" s="277">
        <v>0</v>
      </c>
      <c r="F1581" s="277">
        <v>0</v>
      </c>
      <c r="G1581" s="277">
        <v>1908.79</v>
      </c>
    </row>
    <row r="1582" spans="1:7">
      <c r="A1582">
        <v>4426</v>
      </c>
      <c r="B1582" s="277">
        <v>362.67</v>
      </c>
      <c r="C1582">
        <v>300</v>
      </c>
      <c r="D1582">
        <v>300201</v>
      </c>
      <c r="E1582" s="277">
        <v>0</v>
      </c>
      <c r="F1582" s="277">
        <v>0</v>
      </c>
    </row>
    <row r="1583" spans="1:7">
      <c r="A1583">
        <v>4427</v>
      </c>
      <c r="C1583">
        <v>300</v>
      </c>
      <c r="D1583">
        <v>300201</v>
      </c>
      <c r="E1583" s="277">
        <v>0</v>
      </c>
      <c r="F1583" s="277">
        <v>0</v>
      </c>
      <c r="G1583" s="277">
        <v>362.67</v>
      </c>
    </row>
    <row r="1584" spans="1:7">
      <c r="A1584">
        <v>301002240</v>
      </c>
      <c r="B1584" s="277">
        <v>46947.01</v>
      </c>
      <c r="C1584">
        <v>300</v>
      </c>
      <c r="D1584">
        <v>300201</v>
      </c>
      <c r="E1584" s="277">
        <v>46947.008000000002</v>
      </c>
      <c r="F1584" s="277">
        <v>8919.93</v>
      </c>
    </row>
    <row r="1585" spans="1:7">
      <c r="A1585">
        <v>401001036</v>
      </c>
      <c r="C1585">
        <v>300</v>
      </c>
      <c r="D1585">
        <v>300201</v>
      </c>
      <c r="E1585" s="277">
        <v>0</v>
      </c>
      <c r="F1585" s="277">
        <v>0</v>
      </c>
      <c r="G1585" s="277">
        <v>46947.01</v>
      </c>
    </row>
    <row r="1586" spans="1:7">
      <c r="A1586">
        <v>4426</v>
      </c>
      <c r="B1586" s="277">
        <v>8919.93</v>
      </c>
      <c r="C1586">
        <v>300</v>
      </c>
      <c r="D1586">
        <v>300201</v>
      </c>
      <c r="E1586" s="277">
        <v>0</v>
      </c>
      <c r="F1586" s="277">
        <v>0</v>
      </c>
    </row>
    <row r="1587" spans="1:7">
      <c r="A1587">
        <v>4427</v>
      </c>
      <c r="C1587">
        <v>300</v>
      </c>
      <c r="D1587">
        <v>300201</v>
      </c>
      <c r="E1587" s="277">
        <v>0</v>
      </c>
      <c r="F1587" s="277">
        <v>0</v>
      </c>
      <c r="G1587" s="277">
        <v>8919.93</v>
      </c>
    </row>
    <row r="1588" spans="1:7">
      <c r="A1588">
        <v>3024002245</v>
      </c>
      <c r="B1588" s="277">
        <v>430.63</v>
      </c>
      <c r="C1588">
        <v>300</v>
      </c>
      <c r="D1588">
        <v>300201</v>
      </c>
      <c r="E1588" s="277">
        <v>430.62950000000001</v>
      </c>
      <c r="F1588" s="277">
        <v>81.819999999999993</v>
      </c>
    </row>
    <row r="1589" spans="1:7">
      <c r="A1589">
        <v>401001032</v>
      </c>
      <c r="C1589">
        <v>300</v>
      </c>
      <c r="D1589">
        <v>300201</v>
      </c>
      <c r="E1589" s="277">
        <v>0</v>
      </c>
      <c r="F1589" s="277">
        <v>0</v>
      </c>
      <c r="G1589" s="277">
        <v>430.63</v>
      </c>
    </row>
    <row r="1590" spans="1:7">
      <c r="A1590">
        <v>4426</v>
      </c>
      <c r="B1590" s="277">
        <v>81.8</v>
      </c>
      <c r="C1590">
        <v>300</v>
      </c>
      <c r="D1590">
        <v>300201</v>
      </c>
      <c r="E1590" s="277">
        <v>0</v>
      </c>
      <c r="F1590" s="277">
        <v>0</v>
      </c>
    </row>
    <row r="1591" spans="1:7">
      <c r="A1591">
        <v>4427</v>
      </c>
      <c r="C1591">
        <v>300</v>
      </c>
      <c r="D1591">
        <v>300201</v>
      </c>
      <c r="E1591" s="277">
        <v>0</v>
      </c>
      <c r="F1591" s="277">
        <v>0</v>
      </c>
      <c r="G1591" s="277">
        <v>81.8</v>
      </c>
    </row>
    <row r="1592" spans="1:7">
      <c r="A1592">
        <v>61100679</v>
      </c>
      <c r="B1592" s="277">
        <v>706.52</v>
      </c>
      <c r="C1592">
        <v>300</v>
      </c>
      <c r="D1592">
        <v>300701</v>
      </c>
      <c r="E1592" s="277">
        <v>706.52099999999996</v>
      </c>
      <c r="F1592" s="277">
        <v>134.24</v>
      </c>
    </row>
    <row r="1593" spans="1:7">
      <c r="A1593">
        <v>401001032</v>
      </c>
      <c r="C1593">
        <v>300</v>
      </c>
      <c r="D1593">
        <v>300701</v>
      </c>
      <c r="E1593" s="277">
        <v>0</v>
      </c>
      <c r="F1593" s="277">
        <v>0</v>
      </c>
      <c r="G1593" s="277">
        <v>706.52</v>
      </c>
    </row>
    <row r="1594" spans="1:7">
      <c r="A1594">
        <v>4426</v>
      </c>
      <c r="B1594" s="277">
        <v>134.24</v>
      </c>
      <c r="C1594">
        <v>300</v>
      </c>
      <c r="D1594">
        <v>300701</v>
      </c>
      <c r="E1594" s="277">
        <v>0</v>
      </c>
      <c r="F1594" s="277">
        <v>0</v>
      </c>
    </row>
    <row r="1595" spans="1:7">
      <c r="A1595">
        <v>4427</v>
      </c>
      <c r="C1595">
        <v>300</v>
      </c>
      <c r="D1595">
        <v>300701</v>
      </c>
      <c r="E1595" s="277">
        <v>0</v>
      </c>
      <c r="F1595" s="277">
        <v>0</v>
      </c>
      <c r="G1595" s="277">
        <v>134.24</v>
      </c>
    </row>
    <row r="1596" spans="1:7">
      <c r="A1596">
        <v>301002240</v>
      </c>
      <c r="B1596" s="277">
        <v>4534.09</v>
      </c>
      <c r="C1596">
        <v>300</v>
      </c>
      <c r="D1596">
        <v>300201</v>
      </c>
      <c r="E1596" s="277">
        <v>4534.0892000000003</v>
      </c>
      <c r="F1596" s="277">
        <v>861.48</v>
      </c>
    </row>
    <row r="1597" spans="1:7">
      <c r="A1597">
        <v>401001025</v>
      </c>
      <c r="C1597">
        <v>300</v>
      </c>
      <c r="D1597">
        <v>300201</v>
      </c>
      <c r="E1597" s="277">
        <v>0</v>
      </c>
      <c r="F1597" s="277">
        <v>0</v>
      </c>
      <c r="G1597" s="277">
        <v>4534.09</v>
      </c>
    </row>
    <row r="1598" spans="1:7">
      <c r="A1598">
        <v>4426</v>
      </c>
      <c r="B1598" s="277">
        <v>861.48</v>
      </c>
      <c r="C1598">
        <v>300</v>
      </c>
      <c r="D1598">
        <v>300201</v>
      </c>
      <c r="E1598" s="277">
        <v>0</v>
      </c>
      <c r="F1598" s="277">
        <v>0</v>
      </c>
    </row>
    <row r="1599" spans="1:7">
      <c r="A1599">
        <v>4427</v>
      </c>
      <c r="C1599">
        <v>300</v>
      </c>
      <c r="D1599">
        <v>300201</v>
      </c>
      <c r="E1599" s="277">
        <v>0</v>
      </c>
      <c r="F1599" s="277">
        <v>0</v>
      </c>
      <c r="G1599" s="277">
        <v>861.48</v>
      </c>
    </row>
    <row r="1600" spans="1:7">
      <c r="A1600">
        <v>381003213</v>
      </c>
      <c r="B1600" s="277">
        <v>2253.9499999999998</v>
      </c>
      <c r="C1600">
        <v>300</v>
      </c>
      <c r="D1600">
        <v>300201</v>
      </c>
      <c r="E1600" s="277">
        <v>2253.9468000000002</v>
      </c>
      <c r="F1600" s="277">
        <v>428.25</v>
      </c>
    </row>
    <row r="1601" spans="1:7">
      <c r="A1601">
        <v>40100977</v>
      </c>
      <c r="C1601">
        <v>300</v>
      </c>
      <c r="D1601">
        <v>300201</v>
      </c>
      <c r="E1601" s="277">
        <v>0</v>
      </c>
      <c r="F1601" s="277">
        <v>0</v>
      </c>
      <c r="G1601" s="277">
        <v>2253.9499999999998</v>
      </c>
    </row>
    <row r="1602" spans="1:7">
      <c r="A1602">
        <v>4426</v>
      </c>
      <c r="B1602" s="277">
        <v>428.25</v>
      </c>
      <c r="C1602">
        <v>300</v>
      </c>
      <c r="D1602">
        <v>300201</v>
      </c>
      <c r="E1602" s="277">
        <v>0</v>
      </c>
      <c r="F1602" s="277">
        <v>0</v>
      </c>
    </row>
    <row r="1603" spans="1:7">
      <c r="A1603">
        <v>4427</v>
      </c>
      <c r="C1603">
        <v>300</v>
      </c>
      <c r="D1603">
        <v>300201</v>
      </c>
      <c r="E1603" s="277">
        <v>0</v>
      </c>
      <c r="F1603" s="277">
        <v>0</v>
      </c>
      <c r="G1603" s="277">
        <v>428.25</v>
      </c>
    </row>
    <row r="1604" spans="1:7">
      <c r="A1604">
        <v>301002240</v>
      </c>
      <c r="B1604" s="277">
        <v>44655.360000000001</v>
      </c>
      <c r="C1604">
        <v>300</v>
      </c>
      <c r="D1604">
        <v>300201</v>
      </c>
      <c r="E1604" s="277">
        <v>44655.357400000001</v>
      </c>
      <c r="F1604" s="277">
        <v>8484.52</v>
      </c>
    </row>
    <row r="1605" spans="1:7">
      <c r="A1605">
        <v>401001003</v>
      </c>
      <c r="C1605">
        <v>300</v>
      </c>
      <c r="D1605">
        <v>300201</v>
      </c>
      <c r="E1605" s="277">
        <v>0</v>
      </c>
      <c r="F1605" s="277">
        <v>0</v>
      </c>
      <c r="G1605" s="277">
        <v>44655.360000000001</v>
      </c>
    </row>
    <row r="1606" spans="1:7">
      <c r="A1606">
        <v>4426</v>
      </c>
      <c r="B1606" s="277">
        <v>8484.5300000000007</v>
      </c>
      <c r="C1606">
        <v>300</v>
      </c>
      <c r="D1606">
        <v>300201</v>
      </c>
      <c r="E1606" s="277">
        <v>0</v>
      </c>
      <c r="F1606" s="277">
        <v>0</v>
      </c>
    </row>
    <row r="1607" spans="1:7">
      <c r="A1607">
        <v>4427</v>
      </c>
      <c r="C1607">
        <v>300</v>
      </c>
      <c r="D1607">
        <v>300201</v>
      </c>
      <c r="E1607" s="277">
        <v>0</v>
      </c>
      <c r="F1607" s="277">
        <v>0</v>
      </c>
      <c r="G1607" s="277">
        <v>8484.5300000000007</v>
      </c>
    </row>
    <row r="1608" spans="1:7">
      <c r="A1608">
        <v>609</v>
      </c>
      <c r="B1608" s="277">
        <v>-2871.21</v>
      </c>
      <c r="C1608">
        <v>300</v>
      </c>
      <c r="D1608">
        <v>300201</v>
      </c>
      <c r="E1608" s="277">
        <v>-2871.2138</v>
      </c>
      <c r="F1608" s="277">
        <v>-545.53</v>
      </c>
    </row>
    <row r="1609" spans="1:7">
      <c r="A1609">
        <v>401001086</v>
      </c>
      <c r="C1609">
        <v>300</v>
      </c>
      <c r="D1609">
        <v>300201</v>
      </c>
      <c r="E1609" s="277">
        <v>0</v>
      </c>
      <c r="F1609" s="277">
        <v>0</v>
      </c>
      <c r="G1609" s="277">
        <v>-2871.21</v>
      </c>
    </row>
    <row r="1610" spans="1:7">
      <c r="A1610">
        <v>301002240</v>
      </c>
      <c r="B1610" s="277">
        <v>0.2</v>
      </c>
      <c r="C1610">
        <v>300</v>
      </c>
      <c r="D1610">
        <v>300201</v>
      </c>
      <c r="E1610" s="277">
        <v>0.22389999999999999</v>
      </c>
      <c r="F1610" s="277">
        <v>0.04</v>
      </c>
    </row>
    <row r="1611" spans="1:7">
      <c r="A1611">
        <v>401001086</v>
      </c>
      <c r="C1611">
        <v>300</v>
      </c>
      <c r="D1611">
        <v>300201</v>
      </c>
      <c r="E1611" s="277">
        <v>0</v>
      </c>
      <c r="F1611" s="277">
        <v>0</v>
      </c>
      <c r="G1611" s="277">
        <v>0.2</v>
      </c>
    </row>
    <row r="1612" spans="1:7">
      <c r="A1612">
        <v>301002240</v>
      </c>
      <c r="B1612" s="277">
        <v>71879.740000000005</v>
      </c>
      <c r="C1612">
        <v>300</v>
      </c>
      <c r="D1612">
        <v>300201</v>
      </c>
      <c r="E1612" s="277">
        <v>71879.718299999993</v>
      </c>
      <c r="F1612" s="277">
        <v>13657.15</v>
      </c>
    </row>
    <row r="1613" spans="1:7">
      <c r="A1613">
        <v>401001086</v>
      </c>
      <c r="C1613">
        <v>300</v>
      </c>
      <c r="D1613">
        <v>300201</v>
      </c>
      <c r="E1613" s="277">
        <v>0</v>
      </c>
      <c r="F1613" s="277">
        <v>0</v>
      </c>
      <c r="G1613" s="277">
        <v>71879.740000000005</v>
      </c>
    </row>
    <row r="1614" spans="1:7">
      <c r="A1614">
        <v>4426</v>
      </c>
      <c r="B1614" s="277">
        <v>13657.19</v>
      </c>
      <c r="C1614">
        <v>300</v>
      </c>
      <c r="D1614">
        <v>300201</v>
      </c>
      <c r="E1614" s="277">
        <v>0</v>
      </c>
      <c r="F1614" s="277">
        <v>0</v>
      </c>
    </row>
    <row r="1615" spans="1:7">
      <c r="A1615">
        <v>4427</v>
      </c>
      <c r="C1615">
        <v>300</v>
      </c>
      <c r="D1615">
        <v>300201</v>
      </c>
      <c r="E1615" s="277">
        <v>0</v>
      </c>
      <c r="F1615" s="277">
        <v>0</v>
      </c>
      <c r="G1615" s="277">
        <v>13657.19</v>
      </c>
    </row>
    <row r="1616" spans="1:7">
      <c r="A1616">
        <v>4426</v>
      </c>
      <c r="B1616" s="277">
        <v>-545.54999999999995</v>
      </c>
      <c r="C1616">
        <v>300</v>
      </c>
      <c r="D1616">
        <v>300201</v>
      </c>
      <c r="E1616" s="277">
        <v>0</v>
      </c>
      <c r="F1616" s="277">
        <v>0</v>
      </c>
    </row>
    <row r="1617" spans="1:7">
      <c r="A1617">
        <v>4427</v>
      </c>
      <c r="C1617">
        <v>300</v>
      </c>
      <c r="D1617">
        <v>300201</v>
      </c>
      <c r="E1617" s="277">
        <v>0</v>
      </c>
      <c r="F1617" s="277">
        <v>0</v>
      </c>
      <c r="G1617" s="277">
        <v>-545.54999999999995</v>
      </c>
    </row>
    <row r="1618" spans="1:7">
      <c r="A1618">
        <v>62800652</v>
      </c>
      <c r="B1618" s="277">
        <v>5224.38</v>
      </c>
      <c r="C1618">
        <v>300</v>
      </c>
      <c r="D1618">
        <v>300701</v>
      </c>
      <c r="E1618" s="277">
        <v>5224.38</v>
      </c>
      <c r="F1618" s="277">
        <v>992.63</v>
      </c>
    </row>
    <row r="1619" spans="1:7">
      <c r="A1619">
        <v>40100954</v>
      </c>
      <c r="C1619">
        <v>300</v>
      </c>
      <c r="D1619">
        <v>300701</v>
      </c>
      <c r="E1619" s="277">
        <v>0</v>
      </c>
      <c r="F1619" s="277">
        <v>0</v>
      </c>
      <c r="G1619" s="277">
        <v>5224.38</v>
      </c>
    </row>
    <row r="1620" spans="1:7">
      <c r="A1620">
        <v>4426</v>
      </c>
      <c r="B1620" s="277">
        <v>992.63</v>
      </c>
      <c r="C1620">
        <v>300</v>
      </c>
      <c r="D1620">
        <v>300701</v>
      </c>
      <c r="E1620" s="277">
        <v>0</v>
      </c>
      <c r="F1620" s="277">
        <v>0</v>
      </c>
    </row>
    <row r="1621" spans="1:7">
      <c r="A1621">
        <v>4427</v>
      </c>
      <c r="C1621">
        <v>300</v>
      </c>
      <c r="D1621">
        <v>300701</v>
      </c>
      <c r="E1621" s="277">
        <v>0</v>
      </c>
      <c r="F1621" s="277">
        <v>0</v>
      </c>
      <c r="G1621" s="277">
        <v>992.63</v>
      </c>
    </row>
    <row r="1622" spans="1:7">
      <c r="A1622">
        <v>62800665</v>
      </c>
      <c r="B1622" s="277">
        <v>835.78</v>
      </c>
      <c r="C1622">
        <v>300</v>
      </c>
      <c r="D1622">
        <v>300701</v>
      </c>
      <c r="E1622" s="277">
        <v>835.78319999999997</v>
      </c>
      <c r="F1622" s="277">
        <v>158.80000000000001</v>
      </c>
    </row>
    <row r="1623" spans="1:7">
      <c r="A1623">
        <v>401002517</v>
      </c>
      <c r="C1623">
        <v>300</v>
      </c>
      <c r="D1623">
        <v>300701</v>
      </c>
      <c r="E1623" s="277">
        <v>0</v>
      </c>
      <c r="F1623" s="277">
        <v>0</v>
      </c>
      <c r="G1623" s="277">
        <v>835.78</v>
      </c>
    </row>
    <row r="1624" spans="1:7">
      <c r="A1624">
        <v>4426</v>
      </c>
      <c r="B1624" s="277">
        <v>158.80000000000001</v>
      </c>
      <c r="C1624">
        <v>300</v>
      </c>
      <c r="D1624">
        <v>300701</v>
      </c>
      <c r="E1624" s="277">
        <v>0</v>
      </c>
      <c r="F1624" s="277">
        <v>0</v>
      </c>
    </row>
    <row r="1625" spans="1:7">
      <c r="A1625">
        <v>4427</v>
      </c>
      <c r="C1625">
        <v>300</v>
      </c>
      <c r="D1625">
        <v>300701</v>
      </c>
      <c r="E1625" s="277">
        <v>0</v>
      </c>
      <c r="F1625" s="277">
        <v>0</v>
      </c>
      <c r="G1625" s="277">
        <v>158.80000000000001</v>
      </c>
    </row>
    <row r="1626" spans="1:7">
      <c r="A1626">
        <v>62800652</v>
      </c>
      <c r="B1626" s="277">
        <v>1893.18</v>
      </c>
      <c r="C1626">
        <v>300</v>
      </c>
      <c r="D1626">
        <v>300701</v>
      </c>
      <c r="E1626" s="277">
        <v>1893.1789000000001</v>
      </c>
      <c r="F1626" s="277">
        <v>359.7</v>
      </c>
    </row>
    <row r="1627" spans="1:7">
      <c r="A1627">
        <v>40100879</v>
      </c>
      <c r="C1627">
        <v>300</v>
      </c>
      <c r="D1627">
        <v>300701</v>
      </c>
      <c r="E1627" s="277">
        <v>0</v>
      </c>
      <c r="F1627" s="277">
        <v>0</v>
      </c>
      <c r="G1627" s="277">
        <v>1893.18</v>
      </c>
    </row>
    <row r="1628" spans="1:7">
      <c r="A1628">
        <v>4426</v>
      </c>
      <c r="B1628" s="277">
        <v>359.69</v>
      </c>
      <c r="C1628">
        <v>300</v>
      </c>
      <c r="D1628">
        <v>300701</v>
      </c>
      <c r="E1628" s="277">
        <v>0</v>
      </c>
      <c r="F1628" s="277">
        <v>0</v>
      </c>
    </row>
    <row r="1629" spans="1:7">
      <c r="A1629">
        <v>4427</v>
      </c>
      <c r="C1629">
        <v>300</v>
      </c>
      <c r="D1629">
        <v>300701</v>
      </c>
      <c r="E1629" s="277">
        <v>0</v>
      </c>
      <c r="F1629" s="277">
        <v>0</v>
      </c>
      <c r="G1629" s="277">
        <v>359.69</v>
      </c>
    </row>
    <row r="1630" spans="1:7">
      <c r="A1630">
        <v>62800666</v>
      </c>
      <c r="B1630" s="277">
        <v>7415.54</v>
      </c>
      <c r="C1630">
        <v>300</v>
      </c>
      <c r="D1630">
        <v>300701</v>
      </c>
      <c r="E1630" s="277">
        <v>7415.5384999999997</v>
      </c>
      <c r="F1630" s="277">
        <v>1408.95</v>
      </c>
    </row>
    <row r="1631" spans="1:7">
      <c r="A1631">
        <v>401003032</v>
      </c>
      <c r="C1631">
        <v>300</v>
      </c>
      <c r="D1631">
        <v>300701</v>
      </c>
      <c r="E1631" s="277">
        <v>0</v>
      </c>
      <c r="F1631" s="277">
        <v>0</v>
      </c>
      <c r="G1631" s="277">
        <v>7415.54</v>
      </c>
    </row>
    <row r="1632" spans="1:7">
      <c r="A1632">
        <v>4426</v>
      </c>
      <c r="B1632" s="277">
        <v>1408.96</v>
      </c>
      <c r="C1632">
        <v>300</v>
      </c>
      <c r="D1632">
        <v>300701</v>
      </c>
      <c r="E1632" s="277">
        <v>0</v>
      </c>
      <c r="F1632" s="277">
        <v>0</v>
      </c>
    </row>
    <row r="1633" spans="1:7">
      <c r="A1633">
        <v>4427</v>
      </c>
      <c r="C1633">
        <v>300</v>
      </c>
      <c r="D1633">
        <v>300701</v>
      </c>
      <c r="E1633" s="277">
        <v>0</v>
      </c>
      <c r="F1633" s="277">
        <v>0</v>
      </c>
      <c r="G1633" s="277">
        <v>1408.96</v>
      </c>
    </row>
    <row r="1634" spans="1:7">
      <c r="A1634">
        <v>3024002245</v>
      </c>
      <c r="B1634" s="277">
        <v>4857.6499999999996</v>
      </c>
      <c r="C1634">
        <v>300</v>
      </c>
      <c r="D1634">
        <v>300401</v>
      </c>
      <c r="E1634" s="277">
        <v>4857.6495999999997</v>
      </c>
      <c r="F1634" s="277">
        <v>922.95</v>
      </c>
    </row>
    <row r="1635" spans="1:7">
      <c r="A1635">
        <v>401002862</v>
      </c>
      <c r="C1635">
        <v>300</v>
      </c>
      <c r="D1635">
        <v>300401</v>
      </c>
      <c r="E1635" s="277">
        <v>0</v>
      </c>
      <c r="F1635" s="277">
        <v>0</v>
      </c>
      <c r="G1635" s="277">
        <v>4857.6499999999996</v>
      </c>
    </row>
    <row r="1636" spans="1:7">
      <c r="A1636">
        <v>4426</v>
      </c>
      <c r="B1636" s="277">
        <v>922.95</v>
      </c>
      <c r="C1636">
        <v>300</v>
      </c>
      <c r="D1636">
        <v>300401</v>
      </c>
      <c r="E1636" s="277">
        <v>0</v>
      </c>
      <c r="F1636" s="277">
        <v>0</v>
      </c>
    </row>
    <row r="1637" spans="1:7">
      <c r="A1637">
        <v>4427</v>
      </c>
      <c r="C1637">
        <v>300</v>
      </c>
      <c r="D1637">
        <v>300401</v>
      </c>
      <c r="E1637" s="277">
        <v>0</v>
      </c>
      <c r="F1637" s="277">
        <v>0</v>
      </c>
      <c r="G1637" s="277">
        <v>922.95</v>
      </c>
    </row>
    <row r="1638" spans="1:7">
      <c r="A1638">
        <v>3024002245</v>
      </c>
      <c r="B1638" s="277">
        <v>7318.19</v>
      </c>
      <c r="C1638">
        <v>300</v>
      </c>
      <c r="D1638">
        <v>300201</v>
      </c>
      <c r="E1638" s="277">
        <v>7318.1943000000001</v>
      </c>
      <c r="F1638" s="277">
        <v>1390.46</v>
      </c>
    </row>
    <row r="1639" spans="1:7">
      <c r="A1639">
        <v>401001066</v>
      </c>
      <c r="C1639">
        <v>300</v>
      </c>
      <c r="D1639">
        <v>300201</v>
      </c>
      <c r="E1639" s="277">
        <v>0</v>
      </c>
      <c r="F1639" s="277">
        <v>0</v>
      </c>
      <c r="G1639" s="277">
        <v>7318.19</v>
      </c>
    </row>
    <row r="1640" spans="1:7">
      <c r="A1640">
        <v>4426</v>
      </c>
      <c r="B1640" s="277">
        <v>1390.46</v>
      </c>
      <c r="C1640">
        <v>300</v>
      </c>
      <c r="D1640">
        <v>300201</v>
      </c>
      <c r="E1640" s="277">
        <v>0</v>
      </c>
      <c r="F1640" s="277">
        <v>0</v>
      </c>
    </row>
    <row r="1641" spans="1:7">
      <c r="A1641">
        <v>4427</v>
      </c>
      <c r="C1641">
        <v>300</v>
      </c>
      <c r="D1641">
        <v>300201</v>
      </c>
      <c r="E1641" s="277">
        <v>0</v>
      </c>
      <c r="F1641" s="277">
        <v>0</v>
      </c>
      <c r="G1641" s="277">
        <v>1390.46</v>
      </c>
    </row>
    <row r="1642" spans="1:7">
      <c r="A1642">
        <v>301002240</v>
      </c>
      <c r="B1642" s="277">
        <v>0.45</v>
      </c>
      <c r="C1642">
        <v>300</v>
      </c>
      <c r="D1642">
        <v>300201</v>
      </c>
      <c r="E1642" s="277">
        <v>0.44769999999999999</v>
      </c>
      <c r="F1642" s="277">
        <v>0.09</v>
      </c>
    </row>
    <row r="1643" spans="1:7">
      <c r="A1643">
        <v>401001088</v>
      </c>
      <c r="C1643">
        <v>300</v>
      </c>
      <c r="D1643">
        <v>300201</v>
      </c>
      <c r="E1643" s="277">
        <v>0</v>
      </c>
      <c r="F1643" s="277">
        <v>0</v>
      </c>
      <c r="G1643" s="277">
        <v>0.45</v>
      </c>
    </row>
    <row r="1644" spans="1:7">
      <c r="A1644">
        <v>301002240</v>
      </c>
      <c r="B1644" s="277">
        <v>1365.31</v>
      </c>
      <c r="C1644">
        <v>300</v>
      </c>
      <c r="D1644">
        <v>300201</v>
      </c>
      <c r="E1644" s="277">
        <v>1365.3116</v>
      </c>
      <c r="F1644" s="277">
        <v>259.41000000000003</v>
      </c>
    </row>
    <row r="1645" spans="1:7">
      <c r="A1645">
        <v>401001088</v>
      </c>
      <c r="C1645">
        <v>300</v>
      </c>
      <c r="D1645">
        <v>300201</v>
      </c>
      <c r="E1645" s="277">
        <v>0</v>
      </c>
      <c r="F1645" s="277">
        <v>0</v>
      </c>
      <c r="G1645" s="277">
        <v>1365.31</v>
      </c>
    </row>
    <row r="1646" spans="1:7">
      <c r="A1646">
        <v>4426</v>
      </c>
      <c r="B1646" s="277">
        <v>259.49</v>
      </c>
      <c r="C1646">
        <v>300</v>
      </c>
      <c r="D1646">
        <v>300201</v>
      </c>
      <c r="E1646" s="277">
        <v>0</v>
      </c>
      <c r="F1646" s="277">
        <v>0</v>
      </c>
    </row>
    <row r="1647" spans="1:7">
      <c r="A1647">
        <v>4427</v>
      </c>
      <c r="C1647">
        <v>300</v>
      </c>
      <c r="D1647">
        <v>300201</v>
      </c>
      <c r="E1647" s="277">
        <v>0</v>
      </c>
      <c r="F1647" s="277">
        <v>0</v>
      </c>
      <c r="G1647" s="277">
        <v>259.49</v>
      </c>
    </row>
    <row r="1648" spans="1:7">
      <c r="A1648">
        <v>3028002241</v>
      </c>
      <c r="B1648" s="277">
        <v>1232.26</v>
      </c>
      <c r="C1648">
        <v>300</v>
      </c>
      <c r="D1648">
        <v>300201</v>
      </c>
      <c r="E1648" s="277">
        <v>1232.2561000000001</v>
      </c>
      <c r="F1648" s="277">
        <v>234.13</v>
      </c>
    </row>
    <row r="1649" spans="1:7">
      <c r="A1649">
        <v>40100894</v>
      </c>
      <c r="C1649">
        <v>300</v>
      </c>
      <c r="D1649">
        <v>300201</v>
      </c>
      <c r="E1649" s="277">
        <v>0</v>
      </c>
      <c r="F1649" s="277">
        <v>0</v>
      </c>
      <c r="G1649" s="277">
        <v>1232.26</v>
      </c>
    </row>
    <row r="1650" spans="1:7">
      <c r="A1650">
        <v>3024002245</v>
      </c>
      <c r="B1650" s="277">
        <v>5247.91</v>
      </c>
      <c r="C1650">
        <v>300</v>
      </c>
      <c r="D1650">
        <v>300201</v>
      </c>
      <c r="E1650" s="277">
        <v>5247.9123</v>
      </c>
      <c r="F1650" s="277">
        <v>997.1</v>
      </c>
    </row>
    <row r="1651" spans="1:7">
      <c r="A1651">
        <v>40100894</v>
      </c>
      <c r="C1651">
        <v>300</v>
      </c>
      <c r="D1651">
        <v>300201</v>
      </c>
      <c r="E1651" s="277">
        <v>0</v>
      </c>
      <c r="F1651" s="277">
        <v>0</v>
      </c>
      <c r="G1651" s="277">
        <v>5247.91</v>
      </c>
    </row>
    <row r="1652" spans="1:7">
      <c r="A1652">
        <v>4426</v>
      </c>
      <c r="B1652" s="277">
        <v>1231.21</v>
      </c>
      <c r="C1652">
        <v>300</v>
      </c>
      <c r="D1652">
        <v>300201</v>
      </c>
      <c r="E1652" s="277">
        <v>0</v>
      </c>
      <c r="F1652" s="277">
        <v>0</v>
      </c>
    </row>
    <row r="1653" spans="1:7">
      <c r="A1653">
        <v>4427</v>
      </c>
      <c r="C1653">
        <v>300</v>
      </c>
      <c r="D1653">
        <v>300201</v>
      </c>
      <c r="E1653" s="277">
        <v>0</v>
      </c>
      <c r="F1653" s="277">
        <v>0</v>
      </c>
      <c r="G1653" s="277">
        <v>1231.21</v>
      </c>
    </row>
    <row r="1654" spans="1:7">
      <c r="A1654">
        <v>381003213</v>
      </c>
      <c r="B1654" s="277">
        <v>1970.46</v>
      </c>
      <c r="C1654">
        <v>300</v>
      </c>
      <c r="D1654">
        <v>300201</v>
      </c>
      <c r="E1654" s="277">
        <v>1970.4564</v>
      </c>
      <c r="F1654" s="277">
        <v>374.39</v>
      </c>
    </row>
    <row r="1655" spans="1:7">
      <c r="A1655">
        <v>401002667</v>
      </c>
      <c r="C1655">
        <v>300</v>
      </c>
      <c r="D1655">
        <v>300201</v>
      </c>
      <c r="E1655" s="277">
        <v>0</v>
      </c>
      <c r="F1655" s="277">
        <v>0</v>
      </c>
      <c r="G1655" s="277">
        <v>1970.46</v>
      </c>
    </row>
    <row r="1656" spans="1:7">
      <c r="A1656">
        <v>4426</v>
      </c>
      <c r="B1656" s="277">
        <v>374.39</v>
      </c>
      <c r="C1656">
        <v>300</v>
      </c>
      <c r="D1656">
        <v>300201</v>
      </c>
      <c r="E1656" s="277">
        <v>0</v>
      </c>
      <c r="F1656" s="277">
        <v>0</v>
      </c>
    </row>
    <row r="1657" spans="1:7">
      <c r="A1657">
        <v>4427</v>
      </c>
      <c r="C1657">
        <v>300</v>
      </c>
      <c r="D1657">
        <v>300201</v>
      </c>
      <c r="E1657" s="277">
        <v>0</v>
      </c>
      <c r="F1657" s="277">
        <v>0</v>
      </c>
      <c r="G1657" s="277">
        <v>374.39</v>
      </c>
    </row>
    <row r="1658" spans="1:7">
      <c r="A1658">
        <v>3024002245</v>
      </c>
      <c r="B1658" s="277">
        <v>0</v>
      </c>
      <c r="C1658">
        <v>300</v>
      </c>
      <c r="D1658">
        <v>300201</v>
      </c>
      <c r="E1658" s="277">
        <v>-1.89E-2</v>
      </c>
      <c r="F1658" s="277">
        <v>0</v>
      </c>
    </row>
    <row r="1659" spans="1:7">
      <c r="A1659">
        <v>401001056</v>
      </c>
      <c r="C1659">
        <v>300</v>
      </c>
      <c r="D1659">
        <v>300201</v>
      </c>
      <c r="E1659" s="277">
        <v>0</v>
      </c>
      <c r="F1659" s="277">
        <v>0</v>
      </c>
      <c r="G1659" s="277">
        <v>0</v>
      </c>
    </row>
    <row r="1660" spans="1:7">
      <c r="A1660">
        <v>3024002245</v>
      </c>
      <c r="B1660" s="277">
        <v>1340.34</v>
      </c>
      <c r="C1660">
        <v>300</v>
      </c>
      <c r="D1660">
        <v>300201</v>
      </c>
      <c r="E1660" s="277">
        <v>1340.3565000000001</v>
      </c>
      <c r="F1660" s="277">
        <v>254.67</v>
      </c>
    </row>
    <row r="1661" spans="1:7">
      <c r="A1661">
        <v>401001056</v>
      </c>
      <c r="C1661">
        <v>300</v>
      </c>
      <c r="D1661">
        <v>300201</v>
      </c>
      <c r="E1661" s="277">
        <v>0</v>
      </c>
      <c r="F1661" s="277">
        <v>0</v>
      </c>
      <c r="G1661" s="277">
        <v>1340.34</v>
      </c>
    </row>
    <row r="1662" spans="1:7">
      <c r="A1662">
        <v>4426</v>
      </c>
      <c r="B1662" s="277">
        <v>254.67</v>
      </c>
      <c r="C1662">
        <v>300</v>
      </c>
      <c r="D1662">
        <v>300201</v>
      </c>
      <c r="E1662" s="277">
        <v>0</v>
      </c>
      <c r="F1662" s="277">
        <v>0</v>
      </c>
    </row>
    <row r="1663" spans="1:7">
      <c r="A1663">
        <v>4427</v>
      </c>
      <c r="C1663">
        <v>300</v>
      </c>
      <c r="D1663">
        <v>300201</v>
      </c>
      <c r="E1663" s="277">
        <v>0</v>
      </c>
      <c r="F1663" s="277">
        <v>0</v>
      </c>
      <c r="G1663" s="277">
        <v>254.67</v>
      </c>
    </row>
    <row r="1664" spans="1:7">
      <c r="A1664">
        <v>4426</v>
      </c>
      <c r="B1664" s="277">
        <v>0</v>
      </c>
      <c r="C1664">
        <v>300</v>
      </c>
      <c r="D1664">
        <v>300201</v>
      </c>
      <c r="E1664" s="277">
        <v>0</v>
      </c>
      <c r="F1664" s="277">
        <v>0</v>
      </c>
    </row>
    <row r="1665" spans="1:7">
      <c r="A1665">
        <v>4427</v>
      </c>
      <c r="C1665">
        <v>300</v>
      </c>
      <c r="D1665">
        <v>300201</v>
      </c>
      <c r="E1665" s="277">
        <v>0</v>
      </c>
      <c r="F1665" s="277">
        <v>0</v>
      </c>
      <c r="G1665" s="277">
        <v>0</v>
      </c>
    </row>
    <row r="1666" spans="1:7">
      <c r="A1666">
        <v>6231002569</v>
      </c>
      <c r="B1666" s="277">
        <v>11919.86</v>
      </c>
      <c r="C1666">
        <v>300</v>
      </c>
      <c r="D1666">
        <v>300201</v>
      </c>
      <c r="E1666" s="277">
        <v>11919.8604</v>
      </c>
      <c r="F1666" s="277">
        <v>2264.77</v>
      </c>
    </row>
    <row r="1667" spans="1:7">
      <c r="A1667">
        <v>401002233</v>
      </c>
      <c r="C1667">
        <v>300</v>
      </c>
      <c r="D1667">
        <v>300201</v>
      </c>
      <c r="E1667" s="277">
        <v>0</v>
      </c>
      <c r="F1667" s="277">
        <v>0</v>
      </c>
      <c r="G1667" s="277">
        <v>11919.86</v>
      </c>
    </row>
    <row r="1668" spans="1:7">
      <c r="A1668">
        <v>4426</v>
      </c>
      <c r="B1668" s="277">
        <v>2264.77</v>
      </c>
      <c r="C1668">
        <v>300</v>
      </c>
      <c r="D1668">
        <v>300201</v>
      </c>
      <c r="E1668" s="277">
        <v>0</v>
      </c>
      <c r="F1668" s="277">
        <v>0</v>
      </c>
    </row>
    <row r="1669" spans="1:7">
      <c r="A1669">
        <v>4427</v>
      </c>
      <c r="C1669">
        <v>300</v>
      </c>
      <c r="D1669">
        <v>300201</v>
      </c>
      <c r="E1669" s="277">
        <v>0</v>
      </c>
      <c r="F1669" s="277">
        <v>0</v>
      </c>
      <c r="G1669" s="277">
        <v>2264.77</v>
      </c>
    </row>
    <row r="1670" spans="1:7">
      <c r="A1670">
        <v>301002240</v>
      </c>
      <c r="B1670" s="277">
        <v>12027.23</v>
      </c>
      <c r="C1670">
        <v>300</v>
      </c>
      <c r="D1670">
        <v>300201</v>
      </c>
      <c r="E1670" s="277">
        <v>12027.2264</v>
      </c>
      <c r="F1670" s="277">
        <v>2285.17</v>
      </c>
    </row>
    <row r="1671" spans="1:7">
      <c r="A1671">
        <v>401003506</v>
      </c>
      <c r="C1671">
        <v>300</v>
      </c>
      <c r="D1671">
        <v>300201</v>
      </c>
      <c r="E1671" s="277">
        <v>0</v>
      </c>
      <c r="F1671" s="277">
        <v>0</v>
      </c>
      <c r="G1671" s="277">
        <v>12027.23</v>
      </c>
    </row>
    <row r="1672" spans="1:7">
      <c r="A1672">
        <v>4426</v>
      </c>
      <c r="B1672" s="277">
        <v>2285.1999999999998</v>
      </c>
      <c r="C1672">
        <v>300</v>
      </c>
      <c r="D1672">
        <v>300201</v>
      </c>
      <c r="E1672" s="277">
        <v>0</v>
      </c>
      <c r="F1672" s="277">
        <v>0</v>
      </c>
    </row>
    <row r="1673" spans="1:7">
      <c r="A1673">
        <v>4427</v>
      </c>
      <c r="C1673">
        <v>300</v>
      </c>
      <c r="D1673">
        <v>300201</v>
      </c>
      <c r="E1673" s="277">
        <v>0</v>
      </c>
      <c r="F1673" s="277">
        <v>0</v>
      </c>
      <c r="G1673" s="277">
        <v>2285.1999999999998</v>
      </c>
    </row>
    <row r="1674" spans="1:7">
      <c r="A1674">
        <v>381003213</v>
      </c>
      <c r="B1674" s="277">
        <v>49.73</v>
      </c>
      <c r="C1674">
        <v>300</v>
      </c>
      <c r="D1674">
        <v>300201</v>
      </c>
      <c r="E1674" s="277">
        <v>49.731999999999999</v>
      </c>
      <c r="F1674" s="277">
        <v>9.4499999999999993</v>
      </c>
    </row>
    <row r="1675" spans="1:7">
      <c r="A1675">
        <v>40100793</v>
      </c>
      <c r="C1675">
        <v>300</v>
      </c>
      <c r="D1675">
        <v>300201</v>
      </c>
      <c r="E1675" s="277">
        <v>0</v>
      </c>
      <c r="F1675" s="277">
        <v>0</v>
      </c>
      <c r="G1675" s="277">
        <v>49.73</v>
      </c>
    </row>
    <row r="1676" spans="1:7">
      <c r="A1676">
        <v>381003213</v>
      </c>
      <c r="B1676" s="277">
        <v>5872.35</v>
      </c>
      <c r="C1676">
        <v>300</v>
      </c>
      <c r="D1676">
        <v>300201</v>
      </c>
      <c r="E1676" s="277">
        <v>5872.3545000000004</v>
      </c>
      <c r="F1676" s="277">
        <v>1115.75</v>
      </c>
    </row>
    <row r="1677" spans="1:7">
      <c r="A1677">
        <v>40100793</v>
      </c>
      <c r="C1677">
        <v>300</v>
      </c>
      <c r="D1677">
        <v>300201</v>
      </c>
      <c r="E1677" s="277">
        <v>0</v>
      </c>
      <c r="F1677" s="277">
        <v>0</v>
      </c>
      <c r="G1677" s="277">
        <v>5872.35</v>
      </c>
    </row>
    <row r="1678" spans="1:7">
      <c r="A1678">
        <v>4426</v>
      </c>
      <c r="B1678" s="277">
        <v>1125.19</v>
      </c>
      <c r="C1678">
        <v>300</v>
      </c>
      <c r="D1678">
        <v>300201</v>
      </c>
      <c r="E1678" s="277">
        <v>0</v>
      </c>
      <c r="F1678" s="277">
        <v>0</v>
      </c>
    </row>
    <row r="1679" spans="1:7">
      <c r="A1679">
        <v>4427</v>
      </c>
      <c r="C1679">
        <v>300</v>
      </c>
      <c r="D1679">
        <v>300201</v>
      </c>
      <c r="E1679" s="277">
        <v>0</v>
      </c>
      <c r="F1679" s="277">
        <v>0</v>
      </c>
      <c r="G1679" s="277">
        <v>1125.19</v>
      </c>
    </row>
    <row r="1680" spans="1:7">
      <c r="A1680">
        <v>4427</v>
      </c>
      <c r="B1680" s="277">
        <v>414967.99</v>
      </c>
      <c r="C1680">
        <v>300</v>
      </c>
      <c r="D1680">
        <v>380200</v>
      </c>
      <c r="E1680" s="277">
        <v>0</v>
      </c>
      <c r="F1680" s="277">
        <v>0</v>
      </c>
    </row>
    <row r="1681" spans="1:7">
      <c r="A1681">
        <v>4426</v>
      </c>
      <c r="C1681">
        <v>300</v>
      </c>
      <c r="D1681">
        <v>380200</v>
      </c>
      <c r="E1681" s="277">
        <v>0</v>
      </c>
      <c r="F1681" s="277">
        <v>0</v>
      </c>
      <c r="G1681" s="277">
        <v>414967.99</v>
      </c>
    </row>
    <row r="1682" spans="1:7">
      <c r="A1682">
        <v>4426</v>
      </c>
      <c r="C1682">
        <v>300</v>
      </c>
      <c r="D1682">
        <v>380200</v>
      </c>
      <c r="E1682" s="277">
        <v>0</v>
      </c>
      <c r="F1682" s="277">
        <v>0</v>
      </c>
      <c r="G1682" s="277">
        <v>112381.55</v>
      </c>
    </row>
    <row r="1683" spans="1:7">
      <c r="A1683">
        <v>411100626</v>
      </c>
      <c r="B1683" s="277">
        <v>488577.16</v>
      </c>
      <c r="C1683">
        <v>300</v>
      </c>
      <c r="D1683">
        <v>310313</v>
      </c>
      <c r="E1683" s="277">
        <v>0</v>
      </c>
      <c r="F1683" s="277">
        <v>0</v>
      </c>
    </row>
    <row r="1684" spans="1:7">
      <c r="A1684">
        <v>701500671</v>
      </c>
      <c r="C1684">
        <v>300</v>
      </c>
      <c r="D1684">
        <v>310313</v>
      </c>
      <c r="E1684" s="277">
        <v>488577.15879999998</v>
      </c>
      <c r="F1684" s="277">
        <v>0</v>
      </c>
      <c r="G1684" s="277">
        <v>488577.16</v>
      </c>
    </row>
    <row r="1685" spans="1:7">
      <c r="A1685">
        <v>411100626</v>
      </c>
      <c r="B1685" s="277">
        <v>1045.17</v>
      </c>
      <c r="C1685">
        <v>300</v>
      </c>
      <c r="D1685">
        <v>310313</v>
      </c>
      <c r="E1685" s="277">
        <v>0</v>
      </c>
      <c r="F1685" s="277">
        <v>0</v>
      </c>
    </row>
    <row r="1686" spans="1:7">
      <c r="A1686">
        <v>708002327</v>
      </c>
      <c r="C1686">
        <v>300</v>
      </c>
      <c r="D1686">
        <v>310313</v>
      </c>
      <c r="E1686" s="277">
        <v>1045.17</v>
      </c>
      <c r="F1686" s="277">
        <v>0</v>
      </c>
      <c r="G1686" s="277">
        <v>1045.17</v>
      </c>
    </row>
    <row r="1687" spans="1:7">
      <c r="A1687">
        <v>411100626</v>
      </c>
      <c r="B1687" s="277">
        <v>46255.49</v>
      </c>
      <c r="C1687">
        <v>300</v>
      </c>
      <c r="D1687">
        <v>310313</v>
      </c>
      <c r="E1687" s="277">
        <v>0</v>
      </c>
      <c r="F1687" s="277">
        <v>0</v>
      </c>
    </row>
    <row r="1688" spans="1:7">
      <c r="A1688">
        <v>701500671</v>
      </c>
      <c r="C1688">
        <v>300</v>
      </c>
      <c r="D1688">
        <v>310313</v>
      </c>
      <c r="E1688" s="277">
        <v>46255.491399999999</v>
      </c>
      <c r="F1688" s="277">
        <v>0</v>
      </c>
      <c r="G1688" s="277">
        <v>46255.49</v>
      </c>
    </row>
    <row r="1689" spans="1:7">
      <c r="A1689">
        <v>411100626</v>
      </c>
      <c r="B1689" s="277">
        <v>3259.94</v>
      </c>
      <c r="C1689">
        <v>300</v>
      </c>
      <c r="D1689">
        <v>310313</v>
      </c>
      <c r="E1689" s="277">
        <v>0</v>
      </c>
      <c r="F1689" s="277">
        <v>0</v>
      </c>
    </row>
    <row r="1690" spans="1:7">
      <c r="A1690">
        <v>708002327</v>
      </c>
      <c r="C1690">
        <v>300</v>
      </c>
      <c r="D1690">
        <v>310313</v>
      </c>
      <c r="E1690" s="277">
        <v>3259.9349999999999</v>
      </c>
      <c r="F1690" s="277">
        <v>0</v>
      </c>
      <c r="G1690" s="277">
        <v>3259.94</v>
      </c>
    </row>
    <row r="1691" spans="1:7">
      <c r="A1691">
        <v>411100626</v>
      </c>
      <c r="B1691" s="277">
        <v>568192.93000000005</v>
      </c>
      <c r="C1691">
        <v>300</v>
      </c>
      <c r="D1691">
        <v>310313</v>
      </c>
      <c r="E1691" s="277">
        <v>0</v>
      </c>
      <c r="F1691" s="277">
        <v>0</v>
      </c>
    </row>
    <row r="1692" spans="1:7">
      <c r="A1692">
        <v>701500671</v>
      </c>
      <c r="C1692">
        <v>300</v>
      </c>
      <c r="D1692">
        <v>310313</v>
      </c>
      <c r="E1692" s="277">
        <v>568192.9338</v>
      </c>
      <c r="F1692" s="277">
        <v>0</v>
      </c>
      <c r="G1692" s="277">
        <v>568192.93000000005</v>
      </c>
    </row>
    <row r="1693" spans="1:7">
      <c r="A1693">
        <v>411100626</v>
      </c>
      <c r="B1693" s="277">
        <v>1045.17</v>
      </c>
      <c r="C1693">
        <v>300</v>
      </c>
      <c r="D1693">
        <v>310313</v>
      </c>
      <c r="E1693" s="277">
        <v>0</v>
      </c>
      <c r="F1693" s="277">
        <v>0</v>
      </c>
    </row>
    <row r="1694" spans="1:7">
      <c r="A1694">
        <v>708002327</v>
      </c>
      <c r="C1694">
        <v>300</v>
      </c>
      <c r="D1694">
        <v>310313</v>
      </c>
      <c r="E1694" s="277">
        <v>1045.17</v>
      </c>
      <c r="F1694" s="277">
        <v>0</v>
      </c>
      <c r="G1694" s="277">
        <v>1045.17</v>
      </c>
    </row>
    <row r="1695" spans="1:7">
      <c r="A1695">
        <v>411100626</v>
      </c>
      <c r="B1695" s="277">
        <v>17895.240000000002</v>
      </c>
      <c r="C1695">
        <v>300</v>
      </c>
      <c r="D1695">
        <v>310313</v>
      </c>
      <c r="E1695" s="277">
        <v>0</v>
      </c>
      <c r="F1695" s="277">
        <v>0</v>
      </c>
    </row>
    <row r="1696" spans="1:7">
      <c r="A1696">
        <v>701500671</v>
      </c>
      <c r="C1696">
        <v>300</v>
      </c>
      <c r="D1696">
        <v>310313</v>
      </c>
      <c r="E1696" s="277">
        <v>17895.240000000002</v>
      </c>
      <c r="F1696" s="277">
        <v>0</v>
      </c>
      <c r="G1696" s="277">
        <v>17895.240000000002</v>
      </c>
    </row>
    <row r="1697" spans="1:7">
      <c r="A1697">
        <v>411100626</v>
      </c>
      <c r="B1697" s="277">
        <v>1789.52</v>
      </c>
      <c r="C1697">
        <v>300</v>
      </c>
      <c r="D1697">
        <v>310313</v>
      </c>
      <c r="E1697" s="277">
        <v>0</v>
      </c>
      <c r="F1697" s="277">
        <v>0</v>
      </c>
    </row>
    <row r="1698" spans="1:7">
      <c r="A1698">
        <v>708002327</v>
      </c>
      <c r="C1698">
        <v>300</v>
      </c>
      <c r="D1698">
        <v>310313</v>
      </c>
      <c r="E1698" s="277">
        <v>1789.5239999999999</v>
      </c>
      <c r="F1698" s="277">
        <v>0</v>
      </c>
      <c r="G1698" s="277">
        <v>1789.52</v>
      </c>
    </row>
    <row r="1699" spans="1:7">
      <c r="A1699">
        <v>411100626</v>
      </c>
      <c r="B1699" s="277">
        <v>162240.48000000001</v>
      </c>
      <c r="C1699">
        <v>300</v>
      </c>
      <c r="D1699">
        <v>310313</v>
      </c>
      <c r="E1699" s="277">
        <v>0</v>
      </c>
      <c r="F1699" s="277">
        <v>0</v>
      </c>
    </row>
    <row r="1700" spans="1:7">
      <c r="A1700">
        <v>701500671</v>
      </c>
      <c r="C1700">
        <v>300</v>
      </c>
      <c r="D1700">
        <v>310313</v>
      </c>
      <c r="E1700" s="277">
        <v>162240.4829</v>
      </c>
      <c r="F1700" s="277">
        <v>0</v>
      </c>
      <c r="G1700" s="277">
        <v>162240.48000000001</v>
      </c>
    </row>
    <row r="1701" spans="1:7">
      <c r="A1701">
        <v>411100626</v>
      </c>
      <c r="B1701" s="277">
        <v>6014.79</v>
      </c>
      <c r="C1701">
        <v>300</v>
      </c>
      <c r="D1701">
        <v>310313</v>
      </c>
      <c r="E1701" s="277">
        <v>0</v>
      </c>
      <c r="F1701" s="277">
        <v>0</v>
      </c>
    </row>
    <row r="1702" spans="1:7">
      <c r="A1702">
        <v>708002327</v>
      </c>
      <c r="C1702">
        <v>300</v>
      </c>
      <c r="D1702">
        <v>310313</v>
      </c>
      <c r="E1702" s="277">
        <v>6014.7889999999998</v>
      </c>
      <c r="F1702" s="277">
        <v>0</v>
      </c>
      <c r="G1702" s="277">
        <v>6014.79</v>
      </c>
    </row>
    <row r="1703" spans="1:7">
      <c r="A1703">
        <v>411100626</v>
      </c>
      <c r="B1703" s="277">
        <v>83941.6</v>
      </c>
      <c r="C1703">
        <v>300</v>
      </c>
      <c r="D1703">
        <v>310313</v>
      </c>
      <c r="E1703" s="277">
        <v>0</v>
      </c>
      <c r="F1703" s="277">
        <v>0</v>
      </c>
    </row>
    <row r="1704" spans="1:7">
      <c r="A1704">
        <v>701500671</v>
      </c>
      <c r="C1704">
        <v>300</v>
      </c>
      <c r="D1704">
        <v>310313</v>
      </c>
      <c r="E1704" s="277">
        <v>83941.599900000001</v>
      </c>
      <c r="F1704" s="277">
        <v>0</v>
      </c>
      <c r="G1704" s="277">
        <v>83941.6</v>
      </c>
    </row>
    <row r="1705" spans="1:7">
      <c r="A1705">
        <v>411100626</v>
      </c>
      <c r="B1705" s="277">
        <v>745.64</v>
      </c>
      <c r="C1705">
        <v>300</v>
      </c>
      <c r="D1705">
        <v>310313</v>
      </c>
      <c r="E1705" s="277">
        <v>0</v>
      </c>
      <c r="F1705" s="277">
        <v>0</v>
      </c>
    </row>
    <row r="1706" spans="1:7">
      <c r="A1706">
        <v>708002327</v>
      </c>
      <c r="C1706">
        <v>300</v>
      </c>
      <c r="D1706">
        <v>310313</v>
      </c>
      <c r="E1706" s="277">
        <v>745.63499999999999</v>
      </c>
      <c r="F1706" s="277">
        <v>0</v>
      </c>
      <c r="G1706" s="277">
        <v>745.64</v>
      </c>
    </row>
    <row r="1707" spans="1:7">
      <c r="A1707">
        <v>411100626</v>
      </c>
      <c r="B1707" s="277">
        <v>544224.06999999995</v>
      </c>
      <c r="C1707">
        <v>300</v>
      </c>
      <c r="D1707">
        <v>310313</v>
      </c>
      <c r="E1707" s="277">
        <v>0</v>
      </c>
      <c r="F1707" s="277">
        <v>0</v>
      </c>
    </row>
    <row r="1708" spans="1:7">
      <c r="A1708">
        <v>701500671</v>
      </c>
      <c r="C1708">
        <v>300</v>
      </c>
      <c r="D1708">
        <v>310313</v>
      </c>
      <c r="E1708" s="277">
        <v>544224.07369999995</v>
      </c>
      <c r="F1708" s="277">
        <v>0</v>
      </c>
      <c r="G1708" s="277">
        <v>544224.06999999995</v>
      </c>
    </row>
    <row r="1709" spans="1:7">
      <c r="A1709">
        <v>411100626</v>
      </c>
      <c r="B1709" s="277">
        <v>1043.8900000000001</v>
      </c>
      <c r="C1709">
        <v>300</v>
      </c>
      <c r="D1709">
        <v>310313</v>
      </c>
      <c r="E1709" s="277">
        <v>0</v>
      </c>
      <c r="F1709" s="277">
        <v>0</v>
      </c>
    </row>
    <row r="1710" spans="1:7">
      <c r="A1710">
        <v>708002327</v>
      </c>
      <c r="C1710">
        <v>300</v>
      </c>
      <c r="D1710">
        <v>310313</v>
      </c>
      <c r="E1710" s="277">
        <v>1043.8889999999999</v>
      </c>
      <c r="F1710" s="277">
        <v>0</v>
      </c>
      <c r="G1710" s="277">
        <v>1043.8900000000001</v>
      </c>
    </row>
    <row r="1711" spans="1:7">
      <c r="A1711">
        <v>4111002962</v>
      </c>
      <c r="B1711" s="277">
        <v>63004.89</v>
      </c>
      <c r="C1711">
        <v>300</v>
      </c>
      <c r="D1711">
        <v>310313</v>
      </c>
      <c r="E1711" s="277">
        <v>0</v>
      </c>
      <c r="F1711" s="277">
        <v>0</v>
      </c>
    </row>
    <row r="1712" spans="1:7">
      <c r="A1712">
        <v>701500670</v>
      </c>
      <c r="C1712">
        <v>300</v>
      </c>
      <c r="D1712">
        <v>310313</v>
      </c>
      <c r="E1712" s="277">
        <v>63004.89</v>
      </c>
      <c r="F1712" s="277">
        <v>0</v>
      </c>
      <c r="G1712" s="277">
        <v>63004.89</v>
      </c>
    </row>
    <row r="1713" spans="1:7">
      <c r="A1713">
        <v>4111001584</v>
      </c>
      <c r="B1713" s="277">
        <v>24885.48</v>
      </c>
      <c r="C1713">
        <v>300</v>
      </c>
      <c r="D1713">
        <v>310309</v>
      </c>
      <c r="E1713" s="277">
        <v>0</v>
      </c>
      <c r="F1713" s="277">
        <v>0</v>
      </c>
    </row>
    <row r="1714" spans="1:7">
      <c r="A1714">
        <v>701500670</v>
      </c>
      <c r="C1714">
        <v>300</v>
      </c>
      <c r="D1714">
        <v>310309</v>
      </c>
      <c r="E1714" s="277">
        <v>24885.48</v>
      </c>
      <c r="F1714" s="277">
        <v>4728.24</v>
      </c>
      <c r="G1714" s="277">
        <v>24885.48</v>
      </c>
    </row>
    <row r="1715" spans="1:7">
      <c r="A1715">
        <v>4111001584</v>
      </c>
      <c r="B1715" s="277">
        <v>4728.24</v>
      </c>
      <c r="C1715">
        <v>300</v>
      </c>
      <c r="D1715">
        <v>310309</v>
      </c>
      <c r="E1715" s="277">
        <v>0</v>
      </c>
      <c r="F1715" s="277">
        <v>0</v>
      </c>
    </row>
    <row r="1716" spans="1:7">
      <c r="A1716">
        <v>4427</v>
      </c>
      <c r="C1716">
        <v>300</v>
      </c>
      <c r="D1716">
        <v>310309</v>
      </c>
      <c r="E1716" s="277">
        <v>0</v>
      </c>
      <c r="F1716" s="277">
        <v>0</v>
      </c>
      <c r="G1716" s="277">
        <v>4728.24</v>
      </c>
    </row>
    <row r="1717" spans="1:7">
      <c r="A1717">
        <v>4111002846</v>
      </c>
      <c r="B1717" s="277">
        <v>23440.560000000001</v>
      </c>
      <c r="C1717">
        <v>300</v>
      </c>
      <c r="D1717">
        <v>310309</v>
      </c>
      <c r="E1717" s="277">
        <v>0</v>
      </c>
      <c r="F1717" s="277">
        <v>0</v>
      </c>
    </row>
    <row r="1718" spans="1:7">
      <c r="A1718">
        <v>701500670</v>
      </c>
      <c r="C1718">
        <v>300</v>
      </c>
      <c r="D1718">
        <v>310309</v>
      </c>
      <c r="E1718" s="277">
        <v>23440.560000000001</v>
      </c>
      <c r="F1718" s="277">
        <v>4453.71</v>
      </c>
      <c r="G1718" s="277">
        <v>23440.560000000001</v>
      </c>
    </row>
    <row r="1719" spans="1:7">
      <c r="A1719">
        <v>4111002846</v>
      </c>
      <c r="B1719" s="277">
        <v>4453.71</v>
      </c>
      <c r="C1719">
        <v>300</v>
      </c>
      <c r="D1719">
        <v>310309</v>
      </c>
      <c r="E1719" s="277">
        <v>0</v>
      </c>
      <c r="F1719" s="277">
        <v>0</v>
      </c>
    </row>
    <row r="1720" spans="1:7">
      <c r="A1720">
        <v>4427</v>
      </c>
      <c r="C1720">
        <v>300</v>
      </c>
      <c r="D1720">
        <v>310309</v>
      </c>
      <c r="E1720" s="277">
        <v>0</v>
      </c>
      <c r="F1720" s="277">
        <v>0</v>
      </c>
      <c r="G1720" s="277">
        <v>4453.71</v>
      </c>
    </row>
    <row r="1721" spans="1:7">
      <c r="A1721">
        <v>4111001573</v>
      </c>
      <c r="B1721" s="277">
        <v>201.9</v>
      </c>
      <c r="C1721">
        <v>300</v>
      </c>
      <c r="D1721">
        <v>310309</v>
      </c>
      <c r="E1721" s="277">
        <v>0</v>
      </c>
      <c r="F1721" s="277">
        <v>0</v>
      </c>
    </row>
    <row r="1722" spans="1:7">
      <c r="A1722">
        <v>708002287</v>
      </c>
      <c r="C1722">
        <v>300</v>
      </c>
      <c r="D1722">
        <v>310309</v>
      </c>
      <c r="E1722" s="277">
        <v>201.9</v>
      </c>
      <c r="F1722" s="277">
        <v>38.36</v>
      </c>
      <c r="G1722" s="277">
        <v>201.9</v>
      </c>
    </row>
    <row r="1723" spans="1:7">
      <c r="A1723">
        <v>4111001573</v>
      </c>
      <c r="B1723" s="277">
        <v>38.36</v>
      </c>
      <c r="C1723">
        <v>300</v>
      </c>
      <c r="D1723">
        <v>310309</v>
      </c>
      <c r="E1723" s="277">
        <v>0</v>
      </c>
      <c r="F1723" s="277">
        <v>0</v>
      </c>
    </row>
    <row r="1724" spans="1:7">
      <c r="A1724">
        <v>4427</v>
      </c>
      <c r="C1724">
        <v>300</v>
      </c>
      <c r="D1724">
        <v>310309</v>
      </c>
      <c r="E1724" s="277">
        <v>0</v>
      </c>
      <c r="F1724" s="277">
        <v>0</v>
      </c>
      <c r="G1724" s="277">
        <v>38.36</v>
      </c>
    </row>
    <row r="1725" spans="1:7">
      <c r="A1725">
        <v>4111003243</v>
      </c>
      <c r="B1725" s="277">
        <v>308</v>
      </c>
      <c r="C1725">
        <v>300</v>
      </c>
      <c r="D1725">
        <v>310312</v>
      </c>
      <c r="E1725" s="277">
        <v>0</v>
      </c>
      <c r="F1725" s="277">
        <v>0</v>
      </c>
    </row>
    <row r="1726" spans="1:7">
      <c r="A1726">
        <v>703</v>
      </c>
      <c r="C1726">
        <v>300</v>
      </c>
      <c r="D1726">
        <v>310312</v>
      </c>
      <c r="E1726" s="277">
        <v>308</v>
      </c>
      <c r="F1726" s="277">
        <v>58.52</v>
      </c>
      <c r="G1726" s="277">
        <v>308</v>
      </c>
    </row>
    <row r="1727" spans="1:7">
      <c r="A1727">
        <v>4111003243</v>
      </c>
      <c r="B1727" s="277">
        <v>19045.599999999999</v>
      </c>
      <c r="C1727">
        <v>300</v>
      </c>
      <c r="D1727">
        <v>310312</v>
      </c>
      <c r="E1727" s="277">
        <v>0</v>
      </c>
      <c r="F1727" s="277">
        <v>0</v>
      </c>
    </row>
    <row r="1728" spans="1:7">
      <c r="A1728">
        <v>703</v>
      </c>
      <c r="C1728">
        <v>300</v>
      </c>
      <c r="D1728">
        <v>310312</v>
      </c>
      <c r="E1728" s="277">
        <v>19045.599999999999</v>
      </c>
      <c r="F1728" s="277">
        <v>3618.66</v>
      </c>
      <c r="G1728" s="277">
        <v>19045.599999999999</v>
      </c>
    </row>
    <row r="1729" spans="1:7">
      <c r="A1729">
        <v>4111001616</v>
      </c>
      <c r="B1729" s="277">
        <v>10006.459999999999</v>
      </c>
      <c r="C1729">
        <v>300</v>
      </c>
      <c r="D1729">
        <v>310309</v>
      </c>
      <c r="E1729" s="277">
        <v>0</v>
      </c>
      <c r="F1729" s="277">
        <v>0</v>
      </c>
    </row>
    <row r="1730" spans="1:7">
      <c r="A1730">
        <v>701500670</v>
      </c>
      <c r="C1730">
        <v>300</v>
      </c>
      <c r="D1730">
        <v>310309</v>
      </c>
      <c r="E1730" s="277">
        <v>10006.455</v>
      </c>
      <c r="F1730" s="277">
        <v>1901.23</v>
      </c>
      <c r="G1730" s="277">
        <v>10006.459999999999</v>
      </c>
    </row>
    <row r="1731" spans="1:7">
      <c r="A1731">
        <v>4111001616</v>
      </c>
      <c r="B1731" s="277">
        <v>1901.23</v>
      </c>
      <c r="C1731">
        <v>300</v>
      </c>
      <c r="D1731">
        <v>310309</v>
      </c>
      <c r="E1731" s="277">
        <v>0</v>
      </c>
      <c r="F1731" s="277">
        <v>0</v>
      </c>
    </row>
    <row r="1732" spans="1:7">
      <c r="A1732">
        <v>4427</v>
      </c>
      <c r="C1732">
        <v>300</v>
      </c>
      <c r="D1732">
        <v>310309</v>
      </c>
      <c r="E1732" s="277">
        <v>0</v>
      </c>
      <c r="F1732" s="277">
        <v>0</v>
      </c>
      <c r="G1732" s="277">
        <v>1901.23</v>
      </c>
    </row>
    <row r="1733" spans="1:7">
      <c r="A1733">
        <v>4111001584</v>
      </c>
      <c r="B1733" s="277">
        <v>-24885.200000000001</v>
      </c>
      <c r="C1733">
        <v>300</v>
      </c>
      <c r="D1733">
        <v>310309</v>
      </c>
      <c r="E1733" s="277">
        <v>0</v>
      </c>
      <c r="F1733" s="277">
        <v>0</v>
      </c>
    </row>
    <row r="1734" spans="1:7">
      <c r="A1734">
        <v>419002431</v>
      </c>
      <c r="C1734">
        <v>300</v>
      </c>
      <c r="D1734">
        <v>310309</v>
      </c>
      <c r="E1734" s="277">
        <v>-24885.200000000001</v>
      </c>
      <c r="F1734" s="277">
        <v>-4728.1899999999996</v>
      </c>
      <c r="G1734" s="277">
        <v>-24885.200000000001</v>
      </c>
    </row>
    <row r="1735" spans="1:7">
      <c r="A1735">
        <v>4111001584</v>
      </c>
      <c r="B1735" s="277">
        <v>-4728.1899999999996</v>
      </c>
      <c r="C1735">
        <v>300</v>
      </c>
      <c r="D1735">
        <v>310309</v>
      </c>
      <c r="E1735" s="277">
        <v>0</v>
      </c>
      <c r="F1735" s="277">
        <v>0</v>
      </c>
    </row>
    <row r="1736" spans="1:7">
      <c r="A1736">
        <v>4427</v>
      </c>
      <c r="C1736">
        <v>300</v>
      </c>
      <c r="D1736">
        <v>310309</v>
      </c>
      <c r="E1736" s="277">
        <v>0</v>
      </c>
      <c r="F1736" s="277">
        <v>0</v>
      </c>
      <c r="G1736" s="277">
        <v>-4728.1899999999996</v>
      </c>
    </row>
    <row r="1737" spans="1:7">
      <c r="A1737">
        <v>4111001584</v>
      </c>
      <c r="B1737" s="277">
        <v>18640.89</v>
      </c>
      <c r="C1737">
        <v>300</v>
      </c>
      <c r="D1737">
        <v>310309</v>
      </c>
      <c r="E1737" s="277">
        <v>0</v>
      </c>
      <c r="F1737" s="277">
        <v>0</v>
      </c>
    </row>
    <row r="1738" spans="1:7">
      <c r="A1738">
        <v>701500670</v>
      </c>
      <c r="C1738">
        <v>300</v>
      </c>
      <c r="D1738">
        <v>310309</v>
      </c>
      <c r="E1738" s="277">
        <v>18640.89</v>
      </c>
      <c r="F1738" s="277">
        <v>3541.77</v>
      </c>
      <c r="G1738" s="277">
        <v>18640.89</v>
      </c>
    </row>
    <row r="1739" spans="1:7">
      <c r="A1739">
        <v>4111001584</v>
      </c>
      <c r="B1739" s="277">
        <v>3541.77</v>
      </c>
      <c r="C1739">
        <v>300</v>
      </c>
      <c r="D1739">
        <v>310309</v>
      </c>
      <c r="E1739" s="277">
        <v>0</v>
      </c>
      <c r="F1739" s="277">
        <v>0</v>
      </c>
    </row>
    <row r="1740" spans="1:7">
      <c r="A1740">
        <v>4427</v>
      </c>
      <c r="C1740">
        <v>300</v>
      </c>
      <c r="D1740">
        <v>310309</v>
      </c>
      <c r="E1740" s="277">
        <v>0</v>
      </c>
      <c r="F1740" s="277">
        <v>0</v>
      </c>
      <c r="G1740" s="277">
        <v>3541.77</v>
      </c>
    </row>
    <row r="1741" spans="1:7">
      <c r="A1741">
        <v>4111001584</v>
      </c>
      <c r="B1741" s="277">
        <v>-18640.89</v>
      </c>
      <c r="C1741">
        <v>300</v>
      </c>
      <c r="D1741">
        <v>310309</v>
      </c>
      <c r="E1741" s="277">
        <v>0</v>
      </c>
      <c r="F1741" s="277">
        <v>0</v>
      </c>
    </row>
    <row r="1742" spans="1:7">
      <c r="A1742">
        <v>701500670</v>
      </c>
      <c r="C1742">
        <v>300</v>
      </c>
      <c r="D1742">
        <v>310309</v>
      </c>
      <c r="E1742" s="277">
        <v>-18640.89</v>
      </c>
      <c r="F1742" s="277">
        <v>-3541.77</v>
      </c>
      <c r="G1742" s="277">
        <v>-18640.89</v>
      </c>
    </row>
    <row r="1743" spans="1:7">
      <c r="A1743">
        <v>4111001584</v>
      </c>
      <c r="B1743" s="277">
        <v>-3541.77</v>
      </c>
      <c r="C1743">
        <v>300</v>
      </c>
      <c r="D1743">
        <v>310309</v>
      </c>
      <c r="E1743" s="277">
        <v>0</v>
      </c>
      <c r="F1743" s="277">
        <v>0</v>
      </c>
    </row>
    <row r="1744" spans="1:7">
      <c r="A1744">
        <v>4427</v>
      </c>
      <c r="C1744">
        <v>300</v>
      </c>
      <c r="D1744">
        <v>310309</v>
      </c>
      <c r="E1744" s="277">
        <v>0</v>
      </c>
      <c r="F1744" s="277">
        <v>0</v>
      </c>
      <c r="G1744" s="277">
        <v>-3541.77</v>
      </c>
    </row>
    <row r="1745" spans="1:7">
      <c r="A1745">
        <v>4111001584</v>
      </c>
      <c r="B1745" s="277">
        <v>18640.89</v>
      </c>
      <c r="C1745">
        <v>300</v>
      </c>
      <c r="D1745">
        <v>310309</v>
      </c>
      <c r="E1745" s="277">
        <v>0</v>
      </c>
      <c r="F1745" s="277">
        <v>0</v>
      </c>
    </row>
    <row r="1746" spans="1:7">
      <c r="A1746">
        <v>701500670</v>
      </c>
      <c r="C1746">
        <v>300</v>
      </c>
      <c r="D1746">
        <v>310309</v>
      </c>
      <c r="E1746" s="277">
        <v>18640.89</v>
      </c>
      <c r="F1746" s="277">
        <v>3541.77</v>
      </c>
      <c r="G1746" s="277">
        <v>18640.89</v>
      </c>
    </row>
    <row r="1747" spans="1:7">
      <c r="A1747">
        <v>4111001584</v>
      </c>
      <c r="B1747" s="277">
        <v>-18640.89</v>
      </c>
      <c r="C1747">
        <v>300</v>
      </c>
      <c r="D1747">
        <v>310309</v>
      </c>
      <c r="E1747" s="277">
        <v>0</v>
      </c>
      <c r="F1747" s="277">
        <v>0</v>
      </c>
    </row>
    <row r="1748" spans="1:7">
      <c r="A1748">
        <v>419002431</v>
      </c>
      <c r="C1748">
        <v>300</v>
      </c>
      <c r="D1748">
        <v>310309</v>
      </c>
      <c r="E1748" s="277">
        <v>-18640.89</v>
      </c>
      <c r="F1748" s="277">
        <v>-3541.77</v>
      </c>
      <c r="G1748" s="277">
        <v>-18640.89</v>
      </c>
    </row>
    <row r="1749" spans="1:7">
      <c r="A1749">
        <v>4111001584</v>
      </c>
      <c r="B1749" s="277">
        <v>3541.77</v>
      </c>
      <c r="C1749">
        <v>300</v>
      </c>
      <c r="D1749">
        <v>310309</v>
      </c>
      <c r="E1749" s="277">
        <v>0</v>
      </c>
      <c r="F1749" s="277">
        <v>0</v>
      </c>
    </row>
    <row r="1750" spans="1:7">
      <c r="A1750">
        <v>4427</v>
      </c>
      <c r="C1750">
        <v>300</v>
      </c>
      <c r="D1750">
        <v>310309</v>
      </c>
      <c r="E1750" s="277">
        <v>0</v>
      </c>
      <c r="F1750" s="277">
        <v>0</v>
      </c>
      <c r="G1750" s="277">
        <v>3541.77</v>
      </c>
    </row>
    <row r="1751" spans="1:7">
      <c r="A1751">
        <v>4111001584</v>
      </c>
      <c r="B1751" s="277">
        <v>-3541.77</v>
      </c>
      <c r="C1751">
        <v>300</v>
      </c>
      <c r="D1751">
        <v>310309</v>
      </c>
      <c r="E1751" s="277">
        <v>0</v>
      </c>
      <c r="F1751" s="277">
        <v>0</v>
      </c>
    </row>
    <row r="1752" spans="1:7">
      <c r="A1752">
        <v>4427</v>
      </c>
      <c r="C1752">
        <v>300</v>
      </c>
      <c r="D1752">
        <v>310309</v>
      </c>
      <c r="E1752" s="277">
        <v>0</v>
      </c>
      <c r="F1752" s="277">
        <v>0</v>
      </c>
      <c r="G1752" s="277">
        <v>-3541.77</v>
      </c>
    </row>
    <row r="1753" spans="1:7">
      <c r="A1753">
        <v>4111001573</v>
      </c>
      <c r="B1753" s="277">
        <v>121.9</v>
      </c>
      <c r="C1753">
        <v>300</v>
      </c>
      <c r="D1753">
        <v>310309</v>
      </c>
      <c r="E1753" s="277">
        <v>0</v>
      </c>
      <c r="F1753" s="277">
        <v>0</v>
      </c>
    </row>
    <row r="1754" spans="1:7">
      <c r="A1754">
        <v>708002287</v>
      </c>
      <c r="C1754">
        <v>300</v>
      </c>
      <c r="D1754">
        <v>310309</v>
      </c>
      <c r="E1754" s="277">
        <v>121.89919999999999</v>
      </c>
      <c r="F1754" s="277">
        <v>23.16</v>
      </c>
      <c r="G1754" s="277">
        <v>121.9</v>
      </c>
    </row>
    <row r="1755" spans="1:7">
      <c r="A1755">
        <v>4111001573</v>
      </c>
      <c r="B1755" s="277">
        <v>23.16</v>
      </c>
      <c r="C1755">
        <v>300</v>
      </c>
      <c r="D1755">
        <v>310309</v>
      </c>
      <c r="E1755" s="277">
        <v>0</v>
      </c>
      <c r="F1755" s="277">
        <v>0</v>
      </c>
    </row>
    <row r="1756" spans="1:7">
      <c r="A1756">
        <v>4427</v>
      </c>
      <c r="C1756">
        <v>300</v>
      </c>
      <c r="D1756">
        <v>310309</v>
      </c>
      <c r="E1756" s="277">
        <v>0</v>
      </c>
      <c r="F1756" s="277">
        <v>0</v>
      </c>
      <c r="G1756" s="277">
        <v>23.16</v>
      </c>
    </row>
    <row r="1757" spans="1:7">
      <c r="A1757">
        <v>4111003243</v>
      </c>
      <c r="B1757" s="277">
        <v>542.36</v>
      </c>
      <c r="C1757">
        <v>300</v>
      </c>
      <c r="D1757">
        <v>310312</v>
      </c>
      <c r="E1757" s="277">
        <v>0</v>
      </c>
      <c r="F1757" s="277">
        <v>0</v>
      </c>
    </row>
    <row r="1758" spans="1:7">
      <c r="A1758">
        <v>703</v>
      </c>
      <c r="C1758">
        <v>300</v>
      </c>
      <c r="D1758">
        <v>310312</v>
      </c>
      <c r="E1758" s="277">
        <v>542.36</v>
      </c>
      <c r="F1758" s="277">
        <v>103.05</v>
      </c>
      <c r="G1758" s="277">
        <v>542.36</v>
      </c>
    </row>
    <row r="1759" spans="1:7">
      <c r="A1759">
        <v>411100626</v>
      </c>
      <c r="B1759" s="277">
        <v>30655.95</v>
      </c>
      <c r="C1759">
        <v>300</v>
      </c>
      <c r="D1759">
        <v>310301</v>
      </c>
      <c r="E1759" s="277">
        <v>0</v>
      </c>
      <c r="F1759" s="277">
        <v>0</v>
      </c>
    </row>
    <row r="1760" spans="1:7">
      <c r="A1760">
        <v>701500671</v>
      </c>
      <c r="C1760">
        <v>300</v>
      </c>
      <c r="D1760">
        <v>310301</v>
      </c>
      <c r="E1760" s="277">
        <v>30655.949700000001</v>
      </c>
      <c r="F1760" s="277">
        <v>0</v>
      </c>
      <c r="G1760" s="277">
        <v>30655.95</v>
      </c>
    </row>
    <row r="1761" spans="1:7">
      <c r="A1761">
        <v>411100626</v>
      </c>
      <c r="B1761" s="277">
        <v>547.48</v>
      </c>
      <c r="C1761">
        <v>300</v>
      </c>
      <c r="D1761">
        <v>310301</v>
      </c>
      <c r="E1761" s="277">
        <v>0</v>
      </c>
      <c r="F1761" s="277">
        <v>0</v>
      </c>
    </row>
    <row r="1762" spans="1:7">
      <c r="A1762">
        <v>708002327</v>
      </c>
      <c r="C1762">
        <v>300</v>
      </c>
      <c r="D1762">
        <v>310301</v>
      </c>
      <c r="E1762" s="277">
        <v>547.48099999999999</v>
      </c>
      <c r="F1762" s="277">
        <v>0</v>
      </c>
      <c r="G1762" s="277">
        <v>547.48</v>
      </c>
    </row>
    <row r="1763" spans="1:7">
      <c r="A1763">
        <v>411100626</v>
      </c>
      <c r="B1763" s="277">
        <v>15926.72</v>
      </c>
      <c r="C1763">
        <v>300</v>
      </c>
      <c r="D1763">
        <v>310301</v>
      </c>
      <c r="E1763" s="277">
        <v>0</v>
      </c>
      <c r="F1763" s="277">
        <v>0</v>
      </c>
    </row>
    <row r="1764" spans="1:7">
      <c r="A1764">
        <v>701500671</v>
      </c>
      <c r="C1764">
        <v>300</v>
      </c>
      <c r="D1764">
        <v>310301</v>
      </c>
      <c r="E1764" s="277">
        <v>15926.72</v>
      </c>
      <c r="F1764" s="277">
        <v>0</v>
      </c>
      <c r="G1764" s="277">
        <v>15926.72</v>
      </c>
    </row>
    <row r="1765" spans="1:7">
      <c r="A1765">
        <v>411100626</v>
      </c>
      <c r="B1765" s="277">
        <v>373.28</v>
      </c>
      <c r="C1765">
        <v>300</v>
      </c>
      <c r="D1765">
        <v>310301</v>
      </c>
      <c r="E1765" s="277">
        <v>0</v>
      </c>
      <c r="F1765" s="277">
        <v>0</v>
      </c>
    </row>
    <row r="1766" spans="1:7">
      <c r="A1766">
        <v>708002327</v>
      </c>
      <c r="C1766">
        <v>300</v>
      </c>
      <c r="D1766">
        <v>310301</v>
      </c>
      <c r="E1766" s="277">
        <v>373.28250000000003</v>
      </c>
      <c r="F1766" s="277">
        <v>0</v>
      </c>
      <c r="G1766" s="277">
        <v>373.28</v>
      </c>
    </row>
    <row r="1767" spans="1:7">
      <c r="A1767">
        <v>411100626</v>
      </c>
      <c r="B1767" s="277">
        <v>100535.97</v>
      </c>
      <c r="C1767">
        <v>300</v>
      </c>
      <c r="D1767">
        <v>310301</v>
      </c>
      <c r="E1767" s="277">
        <v>0</v>
      </c>
      <c r="F1767" s="277">
        <v>0</v>
      </c>
    </row>
    <row r="1768" spans="1:7">
      <c r="A1768">
        <v>701500671</v>
      </c>
      <c r="C1768">
        <v>300</v>
      </c>
      <c r="D1768">
        <v>310301</v>
      </c>
      <c r="E1768" s="277">
        <v>100535.9681</v>
      </c>
      <c r="F1768" s="277">
        <v>0</v>
      </c>
      <c r="G1768" s="277">
        <v>100535.97</v>
      </c>
    </row>
    <row r="1769" spans="1:7">
      <c r="A1769">
        <v>411100626</v>
      </c>
      <c r="B1769" s="277">
        <v>1542.84</v>
      </c>
      <c r="C1769">
        <v>300</v>
      </c>
      <c r="D1769">
        <v>310301</v>
      </c>
      <c r="E1769" s="277">
        <v>0</v>
      </c>
      <c r="F1769" s="277">
        <v>0</v>
      </c>
    </row>
    <row r="1770" spans="1:7">
      <c r="A1770">
        <v>708002327</v>
      </c>
      <c r="C1770">
        <v>300</v>
      </c>
      <c r="D1770">
        <v>310301</v>
      </c>
      <c r="E1770" s="277">
        <v>1542.8389999999999</v>
      </c>
      <c r="F1770" s="277">
        <v>0</v>
      </c>
      <c r="G1770" s="277">
        <v>1542.84</v>
      </c>
    </row>
    <row r="1771" spans="1:7">
      <c r="A1771">
        <v>411100626</v>
      </c>
      <c r="B1771" s="277">
        <v>169249.85</v>
      </c>
      <c r="C1771">
        <v>300</v>
      </c>
      <c r="D1771">
        <v>310301</v>
      </c>
      <c r="E1771" s="277">
        <v>0</v>
      </c>
      <c r="F1771" s="277">
        <v>0</v>
      </c>
    </row>
    <row r="1772" spans="1:7">
      <c r="A1772">
        <v>701500671</v>
      </c>
      <c r="C1772">
        <v>300</v>
      </c>
      <c r="D1772">
        <v>310301</v>
      </c>
      <c r="E1772" s="277">
        <v>169249.853</v>
      </c>
      <c r="F1772" s="277">
        <v>0</v>
      </c>
      <c r="G1772" s="277">
        <v>169249.85</v>
      </c>
    </row>
    <row r="1773" spans="1:7">
      <c r="A1773">
        <v>411100626</v>
      </c>
      <c r="B1773" s="277">
        <v>1841.49</v>
      </c>
      <c r="C1773">
        <v>300</v>
      </c>
      <c r="D1773">
        <v>310301</v>
      </c>
      <c r="E1773" s="277">
        <v>0</v>
      </c>
      <c r="F1773" s="277">
        <v>0</v>
      </c>
    </row>
    <row r="1774" spans="1:7">
      <c r="A1774">
        <v>708002327</v>
      </c>
      <c r="C1774">
        <v>300</v>
      </c>
      <c r="D1774">
        <v>310301</v>
      </c>
      <c r="E1774" s="277">
        <v>1841.49</v>
      </c>
      <c r="F1774" s="277">
        <v>0</v>
      </c>
      <c r="G1774" s="277">
        <v>1841.49</v>
      </c>
    </row>
    <row r="1775" spans="1:7">
      <c r="A1775">
        <v>411100626</v>
      </c>
      <c r="B1775" s="277">
        <v>19649.2</v>
      </c>
      <c r="C1775">
        <v>300</v>
      </c>
      <c r="D1775">
        <v>310301</v>
      </c>
      <c r="E1775" s="277">
        <v>0</v>
      </c>
      <c r="F1775" s="277">
        <v>0</v>
      </c>
    </row>
    <row r="1776" spans="1:7">
      <c r="A1776">
        <v>701500671</v>
      </c>
      <c r="C1776">
        <v>300</v>
      </c>
      <c r="D1776">
        <v>310301</v>
      </c>
      <c r="E1776" s="277">
        <v>19649.196</v>
      </c>
      <c r="F1776" s="277">
        <v>0</v>
      </c>
      <c r="G1776" s="277">
        <v>19649.2</v>
      </c>
    </row>
    <row r="1777" spans="1:7">
      <c r="A1777">
        <v>411100626</v>
      </c>
      <c r="B1777" s="277">
        <v>632.08000000000004</v>
      </c>
      <c r="C1777">
        <v>300</v>
      </c>
      <c r="D1777">
        <v>310301</v>
      </c>
      <c r="E1777" s="277">
        <v>0</v>
      </c>
      <c r="F1777" s="277">
        <v>0</v>
      </c>
    </row>
    <row r="1778" spans="1:7">
      <c r="A1778">
        <v>708002327</v>
      </c>
      <c r="C1778">
        <v>300</v>
      </c>
      <c r="D1778">
        <v>310301</v>
      </c>
      <c r="E1778" s="277">
        <v>632.07899999999995</v>
      </c>
      <c r="F1778" s="277">
        <v>0</v>
      </c>
      <c r="G1778" s="277">
        <v>632.08000000000004</v>
      </c>
    </row>
    <row r="1779" spans="1:7">
      <c r="A1779">
        <v>411100626</v>
      </c>
      <c r="B1779" s="277">
        <v>86364.29</v>
      </c>
      <c r="C1779">
        <v>300</v>
      </c>
      <c r="D1779">
        <v>310301</v>
      </c>
      <c r="E1779" s="277">
        <v>0</v>
      </c>
      <c r="F1779" s="277">
        <v>0</v>
      </c>
    </row>
    <row r="1780" spans="1:7">
      <c r="A1780">
        <v>701500671</v>
      </c>
      <c r="C1780">
        <v>300</v>
      </c>
      <c r="D1780">
        <v>310301</v>
      </c>
      <c r="E1780" s="277">
        <v>86364.2886</v>
      </c>
      <c r="F1780" s="277">
        <v>0</v>
      </c>
      <c r="G1780" s="277">
        <v>86364.29</v>
      </c>
    </row>
    <row r="1781" spans="1:7">
      <c r="A1781">
        <v>411100626</v>
      </c>
      <c r="B1781" s="277">
        <v>152734.76</v>
      </c>
      <c r="C1781">
        <v>300</v>
      </c>
      <c r="D1781">
        <v>310301</v>
      </c>
      <c r="E1781" s="277">
        <v>0</v>
      </c>
      <c r="F1781" s="277">
        <v>0</v>
      </c>
    </row>
    <row r="1782" spans="1:7">
      <c r="A1782">
        <v>701500671</v>
      </c>
      <c r="C1782">
        <v>300</v>
      </c>
      <c r="D1782">
        <v>310301</v>
      </c>
      <c r="E1782" s="277">
        <v>152734.75640000001</v>
      </c>
      <c r="F1782" s="277">
        <v>0</v>
      </c>
      <c r="G1782" s="277">
        <v>152734.76</v>
      </c>
    </row>
    <row r="1783" spans="1:7">
      <c r="A1783">
        <v>411100626</v>
      </c>
      <c r="B1783" s="277">
        <v>3583.51</v>
      </c>
      <c r="C1783">
        <v>300</v>
      </c>
      <c r="D1783">
        <v>310301</v>
      </c>
      <c r="E1783" s="277">
        <v>0</v>
      </c>
      <c r="F1783" s="277">
        <v>0</v>
      </c>
    </row>
    <row r="1784" spans="1:7">
      <c r="A1784">
        <v>708002327</v>
      </c>
      <c r="C1784">
        <v>300</v>
      </c>
      <c r="D1784">
        <v>310301</v>
      </c>
      <c r="E1784" s="277">
        <v>3583.5120000000002</v>
      </c>
      <c r="F1784" s="277">
        <v>0</v>
      </c>
      <c r="G1784" s="277">
        <v>3583.51</v>
      </c>
    </row>
    <row r="1785" spans="1:7">
      <c r="A1785">
        <v>411100626</v>
      </c>
      <c r="B1785" s="277">
        <v>12206.83</v>
      </c>
      <c r="C1785">
        <v>300</v>
      </c>
      <c r="D1785">
        <v>310301</v>
      </c>
      <c r="E1785" s="277">
        <v>0</v>
      </c>
      <c r="F1785" s="277">
        <v>0</v>
      </c>
    </row>
    <row r="1786" spans="1:7">
      <c r="A1786">
        <v>701500671</v>
      </c>
      <c r="C1786">
        <v>300</v>
      </c>
      <c r="D1786">
        <v>310301</v>
      </c>
      <c r="E1786" s="277">
        <v>12206.8282</v>
      </c>
      <c r="F1786" s="277">
        <v>0</v>
      </c>
      <c r="G1786" s="277">
        <v>12206.83</v>
      </c>
    </row>
    <row r="1787" spans="1:7">
      <c r="A1787">
        <v>411100626</v>
      </c>
      <c r="B1787" s="277">
        <v>273.75</v>
      </c>
      <c r="C1787">
        <v>300</v>
      </c>
      <c r="D1787">
        <v>310301</v>
      </c>
      <c r="E1787" s="277">
        <v>0</v>
      </c>
      <c r="F1787" s="277">
        <v>0</v>
      </c>
    </row>
    <row r="1788" spans="1:7">
      <c r="A1788">
        <v>708002327</v>
      </c>
      <c r="C1788">
        <v>300</v>
      </c>
      <c r="D1788">
        <v>310301</v>
      </c>
      <c r="E1788" s="277">
        <v>273.75150000000002</v>
      </c>
      <c r="F1788" s="277">
        <v>0</v>
      </c>
      <c r="G1788" s="277">
        <v>273.75</v>
      </c>
    </row>
    <row r="1789" spans="1:7">
      <c r="A1789">
        <v>411100626</v>
      </c>
      <c r="B1789" s="277">
        <v>25495.62</v>
      </c>
      <c r="C1789">
        <v>300</v>
      </c>
      <c r="D1789">
        <v>310301</v>
      </c>
      <c r="E1789" s="277">
        <v>0</v>
      </c>
      <c r="F1789" s="277">
        <v>0</v>
      </c>
    </row>
    <row r="1790" spans="1:7">
      <c r="A1790">
        <v>701500671</v>
      </c>
      <c r="C1790">
        <v>300</v>
      </c>
      <c r="D1790">
        <v>310301</v>
      </c>
      <c r="E1790" s="277">
        <v>25495.6234</v>
      </c>
      <c r="F1790" s="277">
        <v>0</v>
      </c>
      <c r="G1790" s="277">
        <v>25495.62</v>
      </c>
    </row>
    <row r="1791" spans="1:7">
      <c r="A1791">
        <v>411100626</v>
      </c>
      <c r="B1791" s="277">
        <v>248.59</v>
      </c>
      <c r="C1791">
        <v>300</v>
      </c>
      <c r="D1791">
        <v>310301</v>
      </c>
      <c r="E1791" s="277">
        <v>0</v>
      </c>
      <c r="F1791" s="277">
        <v>0</v>
      </c>
    </row>
    <row r="1792" spans="1:7">
      <c r="A1792">
        <v>708002327</v>
      </c>
      <c r="C1792">
        <v>300</v>
      </c>
      <c r="D1792">
        <v>310301</v>
      </c>
      <c r="E1792" s="277">
        <v>248.58500000000001</v>
      </c>
      <c r="F1792" s="277">
        <v>0</v>
      </c>
      <c r="G1792" s="277">
        <v>248.59</v>
      </c>
    </row>
    <row r="1793" spans="1:7">
      <c r="A1793">
        <v>411100626</v>
      </c>
      <c r="B1793" s="277">
        <v>382604.56</v>
      </c>
      <c r="C1793">
        <v>300</v>
      </c>
      <c r="D1793">
        <v>310301</v>
      </c>
      <c r="E1793" s="277">
        <v>0</v>
      </c>
      <c r="F1793" s="277">
        <v>0</v>
      </c>
    </row>
    <row r="1794" spans="1:7">
      <c r="A1794">
        <v>701500671</v>
      </c>
      <c r="C1794">
        <v>300</v>
      </c>
      <c r="D1794">
        <v>310301</v>
      </c>
      <c r="E1794" s="277">
        <v>382604.5601</v>
      </c>
      <c r="F1794" s="277">
        <v>0</v>
      </c>
      <c r="G1794" s="277">
        <v>382604.56</v>
      </c>
    </row>
    <row r="1795" spans="1:7">
      <c r="A1795">
        <v>411100626</v>
      </c>
      <c r="B1795" s="277">
        <v>7204.18</v>
      </c>
      <c r="C1795">
        <v>300</v>
      </c>
      <c r="D1795">
        <v>310301</v>
      </c>
      <c r="E1795" s="277">
        <v>0</v>
      </c>
      <c r="F1795" s="277">
        <v>0</v>
      </c>
    </row>
    <row r="1796" spans="1:7">
      <c r="A1796">
        <v>708002327</v>
      </c>
      <c r="C1796">
        <v>300</v>
      </c>
      <c r="D1796">
        <v>310301</v>
      </c>
      <c r="E1796" s="277">
        <v>7204.18</v>
      </c>
      <c r="F1796" s="277">
        <v>0</v>
      </c>
      <c r="G1796" s="277">
        <v>7204.18</v>
      </c>
    </row>
    <row r="1797" spans="1:7">
      <c r="A1797">
        <v>411100626</v>
      </c>
      <c r="B1797" s="277">
        <v>39139.410000000003</v>
      </c>
      <c r="C1797">
        <v>300</v>
      </c>
      <c r="D1797">
        <v>310301</v>
      </c>
      <c r="E1797" s="277">
        <v>0</v>
      </c>
      <c r="F1797" s="277">
        <v>0</v>
      </c>
    </row>
    <row r="1798" spans="1:7">
      <c r="A1798">
        <v>701500671</v>
      </c>
      <c r="C1798">
        <v>300</v>
      </c>
      <c r="D1798">
        <v>310301</v>
      </c>
      <c r="E1798" s="277">
        <v>39139.413</v>
      </c>
      <c r="F1798" s="277">
        <v>0</v>
      </c>
      <c r="G1798" s="277">
        <v>39139.410000000003</v>
      </c>
    </row>
    <row r="1799" spans="1:7">
      <c r="A1799">
        <v>411100626</v>
      </c>
      <c r="B1799" s="277">
        <v>1268.78</v>
      </c>
      <c r="C1799">
        <v>300</v>
      </c>
      <c r="D1799">
        <v>310301</v>
      </c>
      <c r="E1799" s="277">
        <v>0</v>
      </c>
      <c r="F1799" s="277">
        <v>0</v>
      </c>
    </row>
    <row r="1800" spans="1:7">
      <c r="A1800">
        <v>708002327</v>
      </c>
      <c r="C1800">
        <v>300</v>
      </c>
      <c r="D1800">
        <v>310301</v>
      </c>
      <c r="E1800" s="277">
        <v>1268.778</v>
      </c>
      <c r="F1800" s="277">
        <v>0</v>
      </c>
      <c r="G1800" s="277">
        <v>1268.78</v>
      </c>
    </row>
    <row r="1801" spans="1:7">
      <c r="A1801">
        <v>411100626</v>
      </c>
      <c r="B1801" s="277">
        <v>277274.76</v>
      </c>
      <c r="C1801">
        <v>300</v>
      </c>
      <c r="D1801">
        <v>310301</v>
      </c>
      <c r="E1801" s="277">
        <v>0</v>
      </c>
      <c r="F1801" s="277">
        <v>0</v>
      </c>
    </row>
    <row r="1802" spans="1:7">
      <c r="A1802">
        <v>701500671</v>
      </c>
      <c r="C1802">
        <v>300</v>
      </c>
      <c r="D1802">
        <v>310301</v>
      </c>
      <c r="E1802" s="277">
        <v>277274.76360000001</v>
      </c>
      <c r="F1802" s="277">
        <v>0</v>
      </c>
      <c r="G1802" s="277">
        <v>277274.76</v>
      </c>
    </row>
    <row r="1803" spans="1:7">
      <c r="A1803">
        <v>411100626</v>
      </c>
      <c r="B1803" s="277">
        <v>5721.94</v>
      </c>
      <c r="C1803">
        <v>300</v>
      </c>
      <c r="D1803">
        <v>310301</v>
      </c>
      <c r="E1803" s="277">
        <v>0</v>
      </c>
      <c r="F1803" s="277">
        <v>0</v>
      </c>
    </row>
    <row r="1804" spans="1:7">
      <c r="A1804">
        <v>708002327</v>
      </c>
      <c r="C1804">
        <v>300</v>
      </c>
      <c r="D1804">
        <v>310301</v>
      </c>
      <c r="E1804" s="277">
        <v>5721.94</v>
      </c>
      <c r="F1804" s="277">
        <v>0</v>
      </c>
      <c r="G1804" s="277">
        <v>5721.94</v>
      </c>
    </row>
    <row r="1805" spans="1:7">
      <c r="A1805">
        <v>411100626</v>
      </c>
      <c r="B1805" s="277">
        <v>212466.83</v>
      </c>
      <c r="C1805">
        <v>300</v>
      </c>
      <c r="D1805">
        <v>310301</v>
      </c>
      <c r="E1805" s="277">
        <v>0</v>
      </c>
      <c r="F1805" s="277">
        <v>0</v>
      </c>
    </row>
    <row r="1806" spans="1:7">
      <c r="A1806">
        <v>701500671</v>
      </c>
      <c r="C1806">
        <v>300</v>
      </c>
      <c r="D1806">
        <v>310301</v>
      </c>
      <c r="E1806" s="277">
        <v>212466.82750000001</v>
      </c>
      <c r="F1806" s="277">
        <v>0</v>
      </c>
      <c r="G1806" s="277">
        <v>212466.83</v>
      </c>
    </row>
    <row r="1807" spans="1:7">
      <c r="A1807">
        <v>411100626</v>
      </c>
      <c r="B1807" s="277">
        <v>3930.72</v>
      </c>
      <c r="C1807">
        <v>300</v>
      </c>
      <c r="D1807">
        <v>310301</v>
      </c>
      <c r="E1807" s="277">
        <v>0</v>
      </c>
      <c r="F1807" s="277">
        <v>0</v>
      </c>
    </row>
    <row r="1808" spans="1:7">
      <c r="A1808">
        <v>708002327</v>
      </c>
      <c r="C1808">
        <v>300</v>
      </c>
      <c r="D1808">
        <v>310301</v>
      </c>
      <c r="E1808" s="277">
        <v>3930.7240000000002</v>
      </c>
      <c r="F1808" s="277">
        <v>0</v>
      </c>
      <c r="G1808" s="277">
        <v>3930.72</v>
      </c>
    </row>
    <row r="1809" spans="1:7">
      <c r="A1809">
        <v>4111002812</v>
      </c>
      <c r="B1809" s="277">
        <v>10512.64</v>
      </c>
      <c r="C1809">
        <v>300</v>
      </c>
      <c r="D1809">
        <v>310301</v>
      </c>
      <c r="E1809" s="277">
        <v>0</v>
      </c>
      <c r="F1809" s="277">
        <v>0</v>
      </c>
    </row>
    <row r="1810" spans="1:7">
      <c r="A1810">
        <v>701500670</v>
      </c>
      <c r="C1810">
        <v>300</v>
      </c>
      <c r="D1810">
        <v>310301</v>
      </c>
      <c r="E1810" s="277">
        <v>10512.6376</v>
      </c>
      <c r="F1810" s="277">
        <v>0</v>
      </c>
      <c r="G1810" s="277">
        <v>10512.64</v>
      </c>
    </row>
    <row r="1811" spans="1:7">
      <c r="A1811">
        <v>4111002812</v>
      </c>
      <c r="B1811" s="277">
        <v>11086.27</v>
      </c>
      <c r="C1811">
        <v>300</v>
      </c>
      <c r="D1811">
        <v>310301</v>
      </c>
      <c r="E1811" s="277">
        <v>0</v>
      </c>
      <c r="F1811" s="277">
        <v>0</v>
      </c>
    </row>
    <row r="1812" spans="1:7">
      <c r="A1812">
        <v>701500670</v>
      </c>
      <c r="C1812">
        <v>300</v>
      </c>
      <c r="D1812">
        <v>310301</v>
      </c>
      <c r="E1812" s="277">
        <v>11086.267599999999</v>
      </c>
      <c r="F1812" s="277">
        <v>0</v>
      </c>
      <c r="G1812" s="277">
        <v>11086.27</v>
      </c>
    </row>
    <row r="1813" spans="1:7">
      <c r="A1813">
        <v>411100626</v>
      </c>
      <c r="B1813" s="277">
        <v>869260.77</v>
      </c>
      <c r="C1813">
        <v>300</v>
      </c>
      <c r="D1813">
        <v>310301</v>
      </c>
      <c r="E1813" s="277">
        <v>0</v>
      </c>
      <c r="F1813" s="277">
        <v>0</v>
      </c>
    </row>
    <row r="1814" spans="1:7">
      <c r="A1814">
        <v>701500671</v>
      </c>
      <c r="C1814">
        <v>300</v>
      </c>
      <c r="D1814">
        <v>310301</v>
      </c>
      <c r="E1814" s="277">
        <v>869260.76859999995</v>
      </c>
      <c r="F1814" s="277">
        <v>0</v>
      </c>
      <c r="G1814" s="277">
        <v>869260.77</v>
      </c>
    </row>
    <row r="1815" spans="1:7">
      <c r="A1815">
        <v>411100626</v>
      </c>
      <c r="B1815" s="277">
        <v>1398.67</v>
      </c>
      <c r="C1815">
        <v>300</v>
      </c>
      <c r="D1815">
        <v>310301</v>
      </c>
      <c r="E1815" s="277">
        <v>0</v>
      </c>
      <c r="F1815" s="277">
        <v>0</v>
      </c>
    </row>
    <row r="1816" spans="1:7">
      <c r="A1816">
        <v>708002327</v>
      </c>
      <c r="C1816">
        <v>300</v>
      </c>
      <c r="D1816">
        <v>310301</v>
      </c>
      <c r="E1816" s="277">
        <v>1398.6759999999999</v>
      </c>
      <c r="F1816" s="277">
        <v>0</v>
      </c>
      <c r="G1816" s="277">
        <v>1398.67</v>
      </c>
    </row>
    <row r="1817" spans="1:7">
      <c r="A1817">
        <v>411100626</v>
      </c>
      <c r="B1817" s="277">
        <v>10169.969999999999</v>
      </c>
      <c r="C1817">
        <v>300</v>
      </c>
      <c r="D1817">
        <v>310301</v>
      </c>
      <c r="E1817" s="277">
        <v>0</v>
      </c>
      <c r="F1817" s="277">
        <v>0</v>
      </c>
    </row>
    <row r="1818" spans="1:7">
      <c r="A1818">
        <v>701500671</v>
      </c>
      <c r="C1818">
        <v>300</v>
      </c>
      <c r="D1818">
        <v>310301</v>
      </c>
      <c r="E1818" s="277">
        <v>10169.9627</v>
      </c>
      <c r="F1818" s="277">
        <v>0</v>
      </c>
      <c r="G1818" s="277">
        <v>10169.969999999999</v>
      </c>
    </row>
    <row r="1819" spans="1:7">
      <c r="A1819">
        <v>411100626</v>
      </c>
      <c r="B1819" s="277">
        <v>25297.31</v>
      </c>
      <c r="C1819">
        <v>300</v>
      </c>
      <c r="D1819">
        <v>310301</v>
      </c>
      <c r="E1819" s="277">
        <v>0</v>
      </c>
      <c r="F1819" s="277">
        <v>0</v>
      </c>
    </row>
    <row r="1820" spans="1:7">
      <c r="A1820">
        <v>701500671</v>
      </c>
      <c r="C1820">
        <v>300</v>
      </c>
      <c r="D1820">
        <v>310301</v>
      </c>
      <c r="E1820" s="277">
        <v>25297.280699999999</v>
      </c>
      <c r="F1820" s="277">
        <v>0</v>
      </c>
      <c r="G1820" s="277">
        <v>25297.31</v>
      </c>
    </row>
    <row r="1821" spans="1:7">
      <c r="A1821">
        <v>411100626</v>
      </c>
      <c r="B1821" s="277">
        <v>814.55</v>
      </c>
      <c r="C1821">
        <v>300</v>
      </c>
      <c r="D1821">
        <v>310301</v>
      </c>
      <c r="E1821" s="277">
        <v>0</v>
      </c>
      <c r="F1821" s="277">
        <v>0</v>
      </c>
    </row>
    <row r="1822" spans="1:7">
      <c r="A1822">
        <v>708002327</v>
      </c>
      <c r="C1822">
        <v>300</v>
      </c>
      <c r="D1822">
        <v>310301</v>
      </c>
      <c r="E1822" s="277">
        <v>814.57709999999997</v>
      </c>
      <c r="F1822" s="277">
        <v>0</v>
      </c>
      <c r="G1822" s="277">
        <v>814.55</v>
      </c>
    </row>
    <row r="1823" spans="1:7">
      <c r="A1823">
        <v>4111002663</v>
      </c>
      <c r="B1823" s="277">
        <v>89319.41</v>
      </c>
      <c r="C1823">
        <v>300</v>
      </c>
      <c r="D1823">
        <v>310301</v>
      </c>
      <c r="E1823" s="277">
        <v>0</v>
      </c>
      <c r="F1823" s="277">
        <v>0</v>
      </c>
    </row>
    <row r="1824" spans="1:7">
      <c r="A1824">
        <v>701500670</v>
      </c>
      <c r="C1824">
        <v>300</v>
      </c>
      <c r="D1824">
        <v>310301</v>
      </c>
      <c r="E1824" s="277">
        <v>89319.411099999998</v>
      </c>
      <c r="F1824" s="277">
        <v>0</v>
      </c>
      <c r="G1824" s="277">
        <v>89319.41</v>
      </c>
    </row>
    <row r="1825" spans="1:7">
      <c r="A1825">
        <v>4111002663</v>
      </c>
      <c r="B1825" s="277">
        <v>2426.77</v>
      </c>
      <c r="C1825">
        <v>300</v>
      </c>
      <c r="D1825">
        <v>310301</v>
      </c>
      <c r="E1825" s="277">
        <v>0</v>
      </c>
      <c r="F1825" s="277">
        <v>0</v>
      </c>
    </row>
    <row r="1826" spans="1:7">
      <c r="A1826">
        <v>708002406</v>
      </c>
      <c r="C1826">
        <v>300</v>
      </c>
      <c r="D1826">
        <v>310301</v>
      </c>
      <c r="E1826" s="277">
        <v>2426.7651999999998</v>
      </c>
      <c r="F1826" s="277">
        <v>0</v>
      </c>
      <c r="G1826" s="277">
        <v>2426.77</v>
      </c>
    </row>
    <row r="1827" spans="1:7">
      <c r="A1827">
        <v>411100626</v>
      </c>
      <c r="B1827" s="277">
        <v>6174.28</v>
      </c>
      <c r="C1827">
        <v>300</v>
      </c>
      <c r="D1827">
        <v>310301</v>
      </c>
      <c r="E1827" s="277">
        <v>0</v>
      </c>
      <c r="F1827" s="277">
        <v>0</v>
      </c>
    </row>
    <row r="1828" spans="1:7">
      <c r="A1828">
        <v>701500671</v>
      </c>
      <c r="C1828">
        <v>300</v>
      </c>
      <c r="D1828">
        <v>310301</v>
      </c>
      <c r="E1828" s="277">
        <v>6174.2986000000001</v>
      </c>
      <c r="F1828" s="277">
        <v>0</v>
      </c>
      <c r="G1828" s="277">
        <v>6174.28</v>
      </c>
    </row>
    <row r="1829" spans="1:7">
      <c r="A1829">
        <v>411100626</v>
      </c>
      <c r="B1829" s="277">
        <v>2522.11</v>
      </c>
      <c r="C1829">
        <v>300</v>
      </c>
      <c r="D1829">
        <v>310301</v>
      </c>
      <c r="E1829" s="277">
        <v>0</v>
      </c>
      <c r="F1829" s="277">
        <v>0</v>
      </c>
    </row>
    <row r="1830" spans="1:7">
      <c r="A1830">
        <v>708002327</v>
      </c>
      <c r="C1830">
        <v>300</v>
      </c>
      <c r="D1830">
        <v>310301</v>
      </c>
      <c r="E1830" s="277">
        <v>2522.1235999999999</v>
      </c>
      <c r="F1830" s="277">
        <v>0</v>
      </c>
      <c r="G1830" s="277">
        <v>2522.11</v>
      </c>
    </row>
    <row r="1831" spans="1:7">
      <c r="A1831">
        <v>411100626</v>
      </c>
      <c r="B1831" s="277">
        <v>-0.05</v>
      </c>
      <c r="C1831">
        <v>300</v>
      </c>
      <c r="D1831">
        <v>310301</v>
      </c>
      <c r="E1831" s="277">
        <v>0</v>
      </c>
      <c r="F1831" s="277">
        <v>0</v>
      </c>
    </row>
    <row r="1832" spans="1:7">
      <c r="A1832">
        <v>701500671</v>
      </c>
      <c r="C1832">
        <v>300</v>
      </c>
      <c r="D1832">
        <v>310301</v>
      </c>
      <c r="E1832" s="277">
        <v>-3.5799999999999998E-2</v>
      </c>
      <c r="F1832" s="277">
        <v>0</v>
      </c>
      <c r="G1832" s="277">
        <v>-0.05</v>
      </c>
    </row>
    <row r="1833" spans="1:7">
      <c r="A1833">
        <v>411100626</v>
      </c>
      <c r="B1833" s="277">
        <v>727187.11</v>
      </c>
      <c r="C1833">
        <v>300</v>
      </c>
      <c r="D1833">
        <v>310301</v>
      </c>
      <c r="E1833" s="277">
        <v>0</v>
      </c>
      <c r="F1833" s="277">
        <v>0</v>
      </c>
    </row>
    <row r="1834" spans="1:7">
      <c r="A1834">
        <v>701500671</v>
      </c>
      <c r="C1834">
        <v>300</v>
      </c>
      <c r="D1834">
        <v>310301</v>
      </c>
      <c r="E1834" s="277">
        <v>727187.11430000002</v>
      </c>
      <c r="F1834" s="277">
        <v>0</v>
      </c>
      <c r="G1834" s="277">
        <v>727187.11</v>
      </c>
    </row>
    <row r="1835" spans="1:7">
      <c r="A1835">
        <v>411100626</v>
      </c>
      <c r="B1835" s="277">
        <v>198741.22</v>
      </c>
      <c r="C1835">
        <v>300</v>
      </c>
      <c r="D1835">
        <v>310301</v>
      </c>
      <c r="E1835" s="277">
        <v>0</v>
      </c>
      <c r="F1835" s="277">
        <v>0</v>
      </c>
    </row>
    <row r="1836" spans="1:7">
      <c r="A1836">
        <v>701500671</v>
      </c>
      <c r="C1836">
        <v>300</v>
      </c>
      <c r="D1836">
        <v>310301</v>
      </c>
      <c r="E1836" s="277">
        <v>198741.2164</v>
      </c>
      <c r="F1836" s="277">
        <v>0</v>
      </c>
      <c r="G1836" s="277">
        <v>198741.22</v>
      </c>
    </row>
    <row r="1837" spans="1:7">
      <c r="A1837">
        <v>411100626</v>
      </c>
      <c r="B1837" s="277">
        <v>4890.84</v>
      </c>
      <c r="C1837">
        <v>300</v>
      </c>
      <c r="D1837">
        <v>310301</v>
      </c>
      <c r="E1837" s="277">
        <v>0</v>
      </c>
      <c r="F1837" s="277">
        <v>0</v>
      </c>
    </row>
    <row r="1838" spans="1:7">
      <c r="A1838">
        <v>701500671</v>
      </c>
      <c r="C1838">
        <v>300</v>
      </c>
      <c r="D1838">
        <v>310301</v>
      </c>
      <c r="E1838" s="277">
        <v>4890.8433999999997</v>
      </c>
      <c r="F1838" s="277">
        <v>0</v>
      </c>
      <c r="G1838" s="277">
        <v>4890.84</v>
      </c>
    </row>
    <row r="1839" spans="1:7">
      <c r="A1839">
        <v>411100626</v>
      </c>
      <c r="B1839" s="277">
        <v>613468.09</v>
      </c>
      <c r="C1839">
        <v>300</v>
      </c>
      <c r="D1839">
        <v>310301</v>
      </c>
      <c r="E1839" s="277">
        <v>0</v>
      </c>
      <c r="F1839" s="277">
        <v>0</v>
      </c>
    </row>
    <row r="1840" spans="1:7">
      <c r="A1840">
        <v>701500671</v>
      </c>
      <c r="C1840">
        <v>300</v>
      </c>
      <c r="D1840">
        <v>310301</v>
      </c>
      <c r="E1840" s="277">
        <v>613468.09149999998</v>
      </c>
      <c r="F1840" s="277">
        <v>0</v>
      </c>
      <c r="G1840" s="277">
        <v>613468.09</v>
      </c>
    </row>
    <row r="1841" spans="1:7">
      <c r="A1841">
        <v>411100626</v>
      </c>
      <c r="B1841" s="277">
        <v>51.11</v>
      </c>
      <c r="C1841">
        <v>300</v>
      </c>
      <c r="D1841">
        <v>310301</v>
      </c>
      <c r="E1841" s="277">
        <v>0</v>
      </c>
      <c r="F1841" s="277">
        <v>0</v>
      </c>
    </row>
    <row r="1842" spans="1:7">
      <c r="A1842">
        <v>701500671</v>
      </c>
      <c r="C1842">
        <v>300</v>
      </c>
      <c r="D1842">
        <v>310301</v>
      </c>
      <c r="E1842" s="277">
        <v>51.1327</v>
      </c>
      <c r="F1842" s="277">
        <v>0</v>
      </c>
      <c r="G1842" s="277">
        <v>51.11</v>
      </c>
    </row>
    <row r="1843" spans="1:7">
      <c r="A1843">
        <v>411100626</v>
      </c>
      <c r="B1843" s="277">
        <v>0</v>
      </c>
      <c r="C1843">
        <v>300</v>
      </c>
      <c r="D1843">
        <v>310301</v>
      </c>
      <c r="E1843" s="277">
        <v>0</v>
      </c>
      <c r="F1843" s="277">
        <v>0</v>
      </c>
    </row>
    <row r="1844" spans="1:7">
      <c r="A1844">
        <v>701500671</v>
      </c>
      <c r="C1844">
        <v>300</v>
      </c>
      <c r="D1844">
        <v>310301</v>
      </c>
      <c r="E1844" s="277">
        <v>-1.9900000000000001E-2</v>
      </c>
      <c r="F1844" s="277">
        <v>0</v>
      </c>
      <c r="G1844" s="277">
        <v>0</v>
      </c>
    </row>
    <row r="1845" spans="1:7">
      <c r="A1845">
        <v>411100626</v>
      </c>
      <c r="B1845" s="277">
        <v>5943.33</v>
      </c>
      <c r="C1845">
        <v>300</v>
      </c>
      <c r="D1845">
        <v>310301</v>
      </c>
      <c r="E1845" s="277">
        <v>0</v>
      </c>
      <c r="F1845" s="277">
        <v>0</v>
      </c>
    </row>
    <row r="1846" spans="1:7">
      <c r="A1846">
        <v>701500671</v>
      </c>
      <c r="C1846">
        <v>300</v>
      </c>
      <c r="D1846">
        <v>310301</v>
      </c>
      <c r="E1846" s="277">
        <v>5943.3343000000004</v>
      </c>
      <c r="F1846" s="277">
        <v>0</v>
      </c>
      <c r="G1846" s="277">
        <v>5943.33</v>
      </c>
    </row>
    <row r="1847" spans="1:7">
      <c r="A1847">
        <v>411100626</v>
      </c>
      <c r="B1847" s="277">
        <v>27404.06</v>
      </c>
      <c r="C1847">
        <v>300</v>
      </c>
      <c r="D1847">
        <v>310301</v>
      </c>
      <c r="E1847" s="277">
        <v>0</v>
      </c>
      <c r="F1847" s="277">
        <v>0</v>
      </c>
    </row>
    <row r="1848" spans="1:7">
      <c r="A1848">
        <v>701500671</v>
      </c>
      <c r="C1848">
        <v>300</v>
      </c>
      <c r="D1848">
        <v>310301</v>
      </c>
      <c r="E1848" s="277">
        <v>27404.0556</v>
      </c>
      <c r="F1848" s="277">
        <v>0</v>
      </c>
      <c r="G1848" s="277">
        <v>27404.06</v>
      </c>
    </row>
    <row r="1849" spans="1:7">
      <c r="A1849">
        <v>62400687</v>
      </c>
      <c r="B1849" s="277">
        <v>212.41</v>
      </c>
      <c r="C1849">
        <v>300</v>
      </c>
      <c r="D1849">
        <v>351101</v>
      </c>
      <c r="E1849" s="277">
        <v>212.41</v>
      </c>
      <c r="F1849" s="277">
        <v>0</v>
      </c>
    </row>
    <row r="1850" spans="1:7">
      <c r="A1850">
        <v>4426</v>
      </c>
      <c r="C1850">
        <v>300</v>
      </c>
      <c r="D1850">
        <v>351101</v>
      </c>
      <c r="E1850" s="277">
        <v>0</v>
      </c>
      <c r="F1850" s="277">
        <v>0</v>
      </c>
      <c r="G1850" s="277">
        <v>212.41</v>
      </c>
    </row>
    <row r="1851" spans="1:7">
      <c r="A1851">
        <v>62400687</v>
      </c>
      <c r="B1851" s="277">
        <v>106.21</v>
      </c>
      <c r="C1851">
        <v>300</v>
      </c>
      <c r="D1851">
        <v>351101</v>
      </c>
      <c r="E1851" s="277">
        <v>106.21</v>
      </c>
      <c r="F1851" s="277">
        <v>0</v>
      </c>
    </row>
    <row r="1852" spans="1:7">
      <c r="A1852">
        <v>4426</v>
      </c>
      <c r="C1852">
        <v>300</v>
      </c>
      <c r="D1852">
        <v>351101</v>
      </c>
      <c r="E1852" s="277">
        <v>0</v>
      </c>
      <c r="F1852" s="277">
        <v>0</v>
      </c>
      <c r="G1852" s="277">
        <v>106.21</v>
      </c>
    </row>
    <row r="1853" spans="1:7">
      <c r="A1853">
        <v>62400687</v>
      </c>
      <c r="B1853" s="277">
        <v>106.21</v>
      </c>
      <c r="C1853">
        <v>300</v>
      </c>
      <c r="D1853">
        <v>351101</v>
      </c>
      <c r="E1853" s="277">
        <v>106.21</v>
      </c>
      <c r="F1853" s="277">
        <v>0</v>
      </c>
    </row>
    <row r="1854" spans="1:7">
      <c r="A1854">
        <v>4426</v>
      </c>
      <c r="C1854">
        <v>300</v>
      </c>
      <c r="D1854">
        <v>351101</v>
      </c>
      <c r="E1854" s="277">
        <v>0</v>
      </c>
      <c r="F1854" s="277">
        <v>0</v>
      </c>
      <c r="G1854" s="277">
        <v>106.21</v>
      </c>
    </row>
    <row r="1855" spans="1:7">
      <c r="A1855">
        <v>6022003470</v>
      </c>
      <c r="B1855" s="277">
        <v>737.86</v>
      </c>
      <c r="C1855">
        <v>300</v>
      </c>
      <c r="D1855">
        <v>391101</v>
      </c>
      <c r="E1855" s="277">
        <v>737.86120000000005</v>
      </c>
      <c r="F1855" s="277">
        <v>0</v>
      </c>
    </row>
    <row r="1856" spans="1:7">
      <c r="A1856">
        <v>4426</v>
      </c>
      <c r="C1856">
        <v>300</v>
      </c>
      <c r="D1856">
        <v>391101</v>
      </c>
      <c r="E1856" s="277">
        <v>0</v>
      </c>
      <c r="F1856" s="277">
        <v>0</v>
      </c>
      <c r="G1856" s="277">
        <v>737.86</v>
      </c>
    </row>
    <row r="1857" spans="1:7">
      <c r="A1857">
        <v>62400687</v>
      </c>
      <c r="B1857" s="277">
        <v>1790.07</v>
      </c>
      <c r="C1857">
        <v>300</v>
      </c>
      <c r="D1857">
        <v>351101</v>
      </c>
      <c r="E1857" s="277">
        <v>1790.0688</v>
      </c>
      <c r="F1857" s="277">
        <v>0</v>
      </c>
    </row>
    <row r="1858" spans="1:7">
      <c r="A1858">
        <v>4426</v>
      </c>
      <c r="C1858">
        <v>300</v>
      </c>
      <c r="D1858">
        <v>351101</v>
      </c>
      <c r="E1858" s="277">
        <v>0</v>
      </c>
      <c r="F1858" s="277">
        <v>0</v>
      </c>
      <c r="G1858" s="277">
        <v>1790.07</v>
      </c>
    </row>
    <row r="1859" spans="1:7">
      <c r="A1859">
        <v>60300644</v>
      </c>
      <c r="B1859" s="277">
        <v>4970.8999999999996</v>
      </c>
      <c r="C1859">
        <v>300</v>
      </c>
      <c r="D1859">
        <v>300201</v>
      </c>
      <c r="E1859" s="277">
        <v>4970.8999999999996</v>
      </c>
      <c r="F1859" s="277">
        <v>944.47</v>
      </c>
    </row>
    <row r="1860" spans="1:7">
      <c r="A1860">
        <v>303002282</v>
      </c>
      <c r="C1860">
        <v>300</v>
      </c>
      <c r="D1860">
        <v>300201</v>
      </c>
      <c r="E1860" s="277">
        <v>4970.8999999999996</v>
      </c>
      <c r="F1860" s="277">
        <v>944.47</v>
      </c>
      <c r="G1860" s="277">
        <v>4970.8999999999996</v>
      </c>
    </row>
    <row r="1861" spans="1:7">
      <c r="A1861">
        <v>6123003468</v>
      </c>
      <c r="B1861" s="277">
        <v>836.04</v>
      </c>
      <c r="C1861">
        <v>300</v>
      </c>
      <c r="D1861">
        <v>391101</v>
      </c>
      <c r="E1861" s="277">
        <v>836.03909999999996</v>
      </c>
      <c r="F1861" s="277">
        <v>0</v>
      </c>
    </row>
    <row r="1862" spans="1:7">
      <c r="A1862">
        <v>4426</v>
      </c>
      <c r="C1862">
        <v>300</v>
      </c>
      <c r="D1862">
        <v>391101</v>
      </c>
      <c r="E1862" s="277">
        <v>0</v>
      </c>
      <c r="F1862" s="277">
        <v>0</v>
      </c>
      <c r="G1862" s="277">
        <v>836.04</v>
      </c>
    </row>
    <row r="1863" spans="1:7">
      <c r="A1863">
        <v>6231002569</v>
      </c>
      <c r="B1863" s="277">
        <v>33.36</v>
      </c>
      <c r="C1863">
        <v>300</v>
      </c>
      <c r="D1863">
        <v>351302</v>
      </c>
      <c r="E1863" s="277">
        <v>33.358499999999999</v>
      </c>
      <c r="F1863" s="277">
        <v>0</v>
      </c>
    </row>
    <row r="1864" spans="1:7">
      <c r="A1864">
        <v>4426</v>
      </c>
      <c r="C1864">
        <v>300</v>
      </c>
      <c r="D1864">
        <v>351302</v>
      </c>
      <c r="E1864" s="277">
        <v>0</v>
      </c>
      <c r="F1864" s="277">
        <v>0</v>
      </c>
      <c r="G1864" s="277">
        <v>33.36</v>
      </c>
    </row>
    <row r="1865" spans="1:7">
      <c r="A1865">
        <v>6231002569</v>
      </c>
      <c r="B1865" s="277">
        <v>297.93</v>
      </c>
      <c r="C1865">
        <v>300</v>
      </c>
      <c r="D1865">
        <v>351301</v>
      </c>
      <c r="E1865" s="277">
        <v>297.9314</v>
      </c>
      <c r="F1865" s="277">
        <v>0</v>
      </c>
    </row>
    <row r="1866" spans="1:7">
      <c r="A1866">
        <v>4426</v>
      </c>
      <c r="C1866">
        <v>300</v>
      </c>
      <c r="D1866">
        <v>351301</v>
      </c>
      <c r="E1866" s="277">
        <v>0</v>
      </c>
      <c r="F1866" s="277">
        <v>0</v>
      </c>
      <c r="G1866" s="277">
        <v>297.93</v>
      </c>
    </row>
    <row r="1867" spans="1:7">
      <c r="A1867">
        <v>6231002569</v>
      </c>
      <c r="B1867" s="277">
        <v>297.25</v>
      </c>
      <c r="C1867">
        <v>300</v>
      </c>
      <c r="D1867">
        <v>351102</v>
      </c>
      <c r="E1867" s="277">
        <v>297.2475</v>
      </c>
      <c r="F1867" s="277">
        <v>0</v>
      </c>
    </row>
    <row r="1868" spans="1:7">
      <c r="A1868">
        <v>4426</v>
      </c>
      <c r="C1868">
        <v>300</v>
      </c>
      <c r="D1868">
        <v>351102</v>
      </c>
      <c r="E1868" s="277">
        <v>0</v>
      </c>
      <c r="F1868" s="277">
        <v>0</v>
      </c>
      <c r="G1868" s="277">
        <v>297.25</v>
      </c>
    </row>
    <row r="1869" spans="1:7">
      <c r="A1869">
        <v>6231002569</v>
      </c>
      <c r="B1869" s="277">
        <v>743.95</v>
      </c>
      <c r="C1869">
        <v>300</v>
      </c>
      <c r="D1869">
        <v>351102</v>
      </c>
      <c r="E1869" s="277">
        <v>743.94539999999995</v>
      </c>
      <c r="F1869" s="277">
        <v>0</v>
      </c>
    </row>
    <row r="1870" spans="1:7">
      <c r="A1870">
        <v>4426</v>
      </c>
      <c r="C1870">
        <v>300</v>
      </c>
      <c r="D1870">
        <v>351102</v>
      </c>
      <c r="E1870" s="277">
        <v>0</v>
      </c>
      <c r="F1870" s="277">
        <v>0</v>
      </c>
      <c r="G1870" s="277">
        <v>743.95</v>
      </c>
    </row>
    <row r="1871" spans="1:7">
      <c r="A1871">
        <v>62400687</v>
      </c>
      <c r="B1871" s="277">
        <v>175.15</v>
      </c>
      <c r="C1871">
        <v>300</v>
      </c>
      <c r="D1871">
        <v>351101</v>
      </c>
      <c r="E1871" s="277">
        <v>175.15</v>
      </c>
      <c r="F1871" s="277">
        <v>0</v>
      </c>
    </row>
    <row r="1872" spans="1:7">
      <c r="A1872">
        <v>4426</v>
      </c>
      <c r="C1872">
        <v>300</v>
      </c>
      <c r="D1872">
        <v>351101</v>
      </c>
      <c r="E1872" s="277">
        <v>0</v>
      </c>
      <c r="F1872" s="277">
        <v>0</v>
      </c>
      <c r="G1872" s="277">
        <v>175.15</v>
      </c>
    </row>
    <row r="1873" spans="1:7">
      <c r="A1873">
        <v>62400687</v>
      </c>
      <c r="B1873" s="277">
        <v>87.57</v>
      </c>
      <c r="C1873">
        <v>300</v>
      </c>
      <c r="D1873">
        <v>351101</v>
      </c>
      <c r="E1873" s="277">
        <v>87.57</v>
      </c>
      <c r="F1873" s="277">
        <v>0</v>
      </c>
    </row>
    <row r="1874" spans="1:7">
      <c r="A1874">
        <v>4426</v>
      </c>
      <c r="C1874">
        <v>300</v>
      </c>
      <c r="D1874">
        <v>351101</v>
      </c>
      <c r="E1874" s="277">
        <v>0</v>
      </c>
      <c r="F1874" s="277">
        <v>0</v>
      </c>
      <c r="G1874" s="277">
        <v>87.57</v>
      </c>
    </row>
    <row r="1875" spans="1:7">
      <c r="A1875">
        <v>62400687</v>
      </c>
      <c r="B1875" s="277">
        <v>87.57</v>
      </c>
      <c r="C1875">
        <v>300</v>
      </c>
      <c r="D1875">
        <v>351101</v>
      </c>
      <c r="E1875" s="277">
        <v>87.57</v>
      </c>
      <c r="F1875" s="277">
        <v>0</v>
      </c>
    </row>
    <row r="1876" spans="1:7">
      <c r="A1876">
        <v>4426</v>
      </c>
      <c r="C1876">
        <v>300</v>
      </c>
      <c r="D1876">
        <v>351101</v>
      </c>
      <c r="E1876" s="277">
        <v>0</v>
      </c>
      <c r="F1876" s="277">
        <v>0</v>
      </c>
      <c r="G1876" s="277">
        <v>87.57</v>
      </c>
    </row>
    <row r="1877" spans="1:7">
      <c r="A1877">
        <v>6022003470</v>
      </c>
      <c r="B1877" s="277">
        <v>486.82</v>
      </c>
      <c r="C1877">
        <v>300</v>
      </c>
      <c r="D1877">
        <v>391101</v>
      </c>
      <c r="E1877" s="277">
        <v>486.8218</v>
      </c>
      <c r="F1877" s="277">
        <v>0</v>
      </c>
    </row>
    <row r="1878" spans="1:7">
      <c r="A1878">
        <v>4426</v>
      </c>
      <c r="C1878">
        <v>300</v>
      </c>
      <c r="D1878">
        <v>391101</v>
      </c>
      <c r="E1878" s="277">
        <v>0</v>
      </c>
      <c r="F1878" s="277">
        <v>0</v>
      </c>
      <c r="G1878" s="277">
        <v>486.82</v>
      </c>
    </row>
    <row r="1879" spans="1:7">
      <c r="A1879">
        <v>62400687</v>
      </c>
      <c r="B1879" s="277">
        <v>975.22</v>
      </c>
      <c r="C1879">
        <v>300</v>
      </c>
      <c r="D1879">
        <v>351101</v>
      </c>
      <c r="E1879" s="277">
        <v>975.22019999999998</v>
      </c>
      <c r="F1879" s="277">
        <v>0</v>
      </c>
    </row>
    <row r="1880" spans="1:7">
      <c r="A1880">
        <v>4426</v>
      </c>
      <c r="C1880">
        <v>300</v>
      </c>
      <c r="D1880">
        <v>351101</v>
      </c>
      <c r="E1880" s="277">
        <v>0</v>
      </c>
      <c r="F1880" s="277">
        <v>0</v>
      </c>
      <c r="G1880" s="277">
        <v>975.22</v>
      </c>
    </row>
    <row r="1881" spans="1:7">
      <c r="A1881">
        <v>4426</v>
      </c>
      <c r="B1881" s="277">
        <v>380</v>
      </c>
      <c r="C1881">
        <v>300</v>
      </c>
      <c r="D1881">
        <v>301101</v>
      </c>
      <c r="E1881" s="277">
        <v>0</v>
      </c>
      <c r="F1881" s="277">
        <v>0</v>
      </c>
    </row>
    <row r="1882" spans="1:7">
      <c r="A1882">
        <v>442800536</v>
      </c>
      <c r="C1882">
        <v>300</v>
      </c>
      <c r="D1882">
        <v>301301</v>
      </c>
      <c r="E1882" s="277">
        <v>0</v>
      </c>
      <c r="F1882" s="277">
        <v>0</v>
      </c>
      <c r="G1882" s="277">
        <v>380</v>
      </c>
    </row>
    <row r="1883" spans="1:7">
      <c r="A1883">
        <v>4426</v>
      </c>
      <c r="B1883" s="277">
        <v>601.19000000000005</v>
      </c>
      <c r="C1883">
        <v>300</v>
      </c>
      <c r="D1883">
        <v>301101</v>
      </c>
      <c r="E1883" s="277">
        <v>0</v>
      </c>
      <c r="F1883" s="277">
        <v>0</v>
      </c>
    </row>
    <row r="1884" spans="1:7">
      <c r="A1884">
        <v>442800536</v>
      </c>
      <c r="C1884">
        <v>300</v>
      </c>
      <c r="D1884">
        <v>301301</v>
      </c>
      <c r="E1884" s="277">
        <v>0</v>
      </c>
      <c r="F1884" s="277">
        <v>0</v>
      </c>
      <c r="G1884" s="277">
        <v>601.19000000000005</v>
      </c>
    </row>
    <row r="1885" spans="1:7">
      <c r="A1885">
        <v>4426</v>
      </c>
      <c r="B1885" s="277">
        <v>482.45</v>
      </c>
      <c r="C1885">
        <v>300</v>
      </c>
      <c r="D1885">
        <v>301101</v>
      </c>
      <c r="E1885" s="277">
        <v>0</v>
      </c>
      <c r="F1885" s="277">
        <v>0</v>
      </c>
    </row>
    <row r="1886" spans="1:7">
      <c r="A1886">
        <v>442800536</v>
      </c>
      <c r="C1886">
        <v>300</v>
      </c>
      <c r="D1886">
        <v>301301</v>
      </c>
      <c r="E1886" s="277">
        <v>0</v>
      </c>
      <c r="F1886" s="277">
        <v>0</v>
      </c>
      <c r="G1886" s="277">
        <v>482.45</v>
      </c>
    </row>
    <row r="1887" spans="1:7">
      <c r="A1887">
        <v>4426</v>
      </c>
      <c r="B1887" s="277">
        <v>51.3</v>
      </c>
      <c r="C1887">
        <v>300</v>
      </c>
      <c r="D1887">
        <v>301101</v>
      </c>
      <c r="E1887" s="277">
        <v>0</v>
      </c>
      <c r="F1887" s="277">
        <v>0</v>
      </c>
    </row>
    <row r="1888" spans="1:7">
      <c r="A1888">
        <v>442800536</v>
      </c>
      <c r="C1888">
        <v>300</v>
      </c>
      <c r="D1888">
        <v>301301</v>
      </c>
      <c r="E1888" s="277">
        <v>0</v>
      </c>
      <c r="F1888" s="277">
        <v>0</v>
      </c>
      <c r="G1888" s="277">
        <v>51.3</v>
      </c>
    </row>
    <row r="1889" spans="1:7">
      <c r="A1889">
        <v>4426</v>
      </c>
      <c r="B1889" s="277">
        <v>2114</v>
      </c>
      <c r="C1889">
        <v>300</v>
      </c>
      <c r="D1889">
        <v>301101</v>
      </c>
      <c r="E1889" s="277">
        <v>0</v>
      </c>
      <c r="F1889" s="277">
        <v>0</v>
      </c>
    </row>
    <row r="1890" spans="1:7">
      <c r="A1890">
        <v>442800536</v>
      </c>
      <c r="C1890">
        <v>300</v>
      </c>
      <c r="D1890">
        <v>301301</v>
      </c>
      <c r="E1890" s="277">
        <v>0</v>
      </c>
      <c r="F1890" s="277">
        <v>0</v>
      </c>
      <c r="G1890" s="277">
        <v>2114</v>
      </c>
    </row>
    <row r="1891" spans="1:7">
      <c r="A1891">
        <v>4426</v>
      </c>
      <c r="B1891" s="277">
        <v>5185.21</v>
      </c>
      <c r="C1891">
        <v>300</v>
      </c>
      <c r="D1891">
        <v>301101</v>
      </c>
      <c r="E1891" s="277">
        <v>0</v>
      </c>
      <c r="F1891" s="277">
        <v>0</v>
      </c>
    </row>
    <row r="1892" spans="1:7">
      <c r="A1892">
        <v>442800536</v>
      </c>
      <c r="C1892">
        <v>300</v>
      </c>
      <c r="D1892">
        <v>301301</v>
      </c>
      <c r="E1892" s="277">
        <v>0</v>
      </c>
      <c r="F1892" s="277">
        <v>0</v>
      </c>
      <c r="G1892" s="277">
        <v>5185.21</v>
      </c>
    </row>
    <row r="1893" spans="1:7">
      <c r="A1893">
        <v>4426</v>
      </c>
      <c r="B1893" s="277">
        <v>263.45</v>
      </c>
      <c r="C1893">
        <v>300</v>
      </c>
      <c r="D1893">
        <v>301101</v>
      </c>
      <c r="E1893" s="277">
        <v>0</v>
      </c>
      <c r="F1893" s="277">
        <v>0</v>
      </c>
    </row>
    <row r="1894" spans="1:7">
      <c r="A1894">
        <v>442800536</v>
      </c>
      <c r="C1894">
        <v>300</v>
      </c>
      <c r="D1894">
        <v>301301</v>
      </c>
      <c r="E1894" s="277">
        <v>0</v>
      </c>
      <c r="F1894" s="277">
        <v>0</v>
      </c>
      <c r="G1894" s="277">
        <v>263.45</v>
      </c>
    </row>
    <row r="1895" spans="1:7">
      <c r="A1895">
        <v>635003217</v>
      </c>
      <c r="B1895" s="277">
        <v>5103.1499999999996</v>
      </c>
      <c r="C1895">
        <v>300</v>
      </c>
      <c r="D1895">
        <v>380001</v>
      </c>
      <c r="E1895" s="277">
        <v>5103.1428999999998</v>
      </c>
      <c r="F1895" s="277">
        <v>0</v>
      </c>
    </row>
    <row r="1896" spans="1:7">
      <c r="A1896">
        <v>4427</v>
      </c>
      <c r="C1896">
        <v>300</v>
      </c>
      <c r="D1896">
        <v>380001</v>
      </c>
      <c r="E1896" s="277">
        <v>0</v>
      </c>
      <c r="F1896" s="277">
        <v>0</v>
      </c>
      <c r="G1896" s="277">
        <v>5103.1499999999996</v>
      </c>
    </row>
    <row r="1897" spans="1:7">
      <c r="A1897">
        <v>6584</v>
      </c>
      <c r="B1897" s="277">
        <v>318.85000000000002</v>
      </c>
      <c r="C1897">
        <v>300</v>
      </c>
      <c r="D1897">
        <v>351101</v>
      </c>
      <c r="E1897" s="277">
        <v>318.85039999999998</v>
      </c>
      <c r="F1897" s="277">
        <v>0</v>
      </c>
    </row>
    <row r="1898" spans="1:7">
      <c r="A1898">
        <v>4426</v>
      </c>
      <c r="C1898">
        <v>300</v>
      </c>
      <c r="D1898">
        <v>351101</v>
      </c>
      <c r="E1898" s="277">
        <v>0</v>
      </c>
      <c r="F1898" s="277">
        <v>0</v>
      </c>
      <c r="G1898" s="277">
        <v>318.85000000000002</v>
      </c>
    </row>
  </sheetData>
  <autoFilter ref="A1:G1898" xr:uid="{1602D5D9-0FB1-42D9-9C2F-182E481C2767}"/>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54320-0CC7-49CA-B81F-F8A8E0B4D874}">
  <dimension ref="A1:G350"/>
  <sheetViews>
    <sheetView workbookViewId="0">
      <selection activeCell="D4" sqref="D4"/>
    </sheetView>
  </sheetViews>
  <sheetFormatPr defaultRowHeight="14.4"/>
  <cols>
    <col min="1" max="1" width="12.5546875" style="261" customWidth="1"/>
    <col min="4" max="4" width="15.5546875" style="262" customWidth="1"/>
    <col min="5" max="5" width="14.6640625" style="263" customWidth="1"/>
    <col min="7" max="7" width="11" customWidth="1"/>
  </cols>
  <sheetData>
    <row r="1" spans="1:7">
      <c r="A1" s="254" t="s">
        <v>220</v>
      </c>
      <c r="B1" s="255" t="s">
        <v>225</v>
      </c>
      <c r="C1" s="255" t="s">
        <v>1579</v>
      </c>
      <c r="D1" s="255" t="s">
        <v>507</v>
      </c>
      <c r="E1" s="256" t="s">
        <v>382</v>
      </c>
      <c r="G1" s="8" t="s">
        <v>1839</v>
      </c>
    </row>
    <row r="2" spans="1:7">
      <c r="A2" s="257">
        <v>300</v>
      </c>
      <c r="B2" s="258">
        <v>310301</v>
      </c>
      <c r="C2" s="258">
        <v>1</v>
      </c>
      <c r="D2" s="259">
        <f>SUMIF(xlsSAFT!D:D,Sheet1!B2,xlsSAFT!E:E)</f>
        <v>4158141.8908999995</v>
      </c>
      <c r="E2" s="260">
        <f>SUMIF(xlsSAFT!D:D,Sheet1!B2,xlsSAFT!F:F)</f>
        <v>0</v>
      </c>
    </row>
    <row r="3" spans="1:7">
      <c r="A3" s="257">
        <v>300</v>
      </c>
      <c r="B3" s="258">
        <v>310302</v>
      </c>
      <c r="C3" s="258">
        <v>2</v>
      </c>
      <c r="D3" s="259">
        <f>SUMIF(xlsSAFT!D:D,Sheet1!B3,xlsSAFT!E:E)</f>
        <v>0</v>
      </c>
      <c r="E3" s="260">
        <f>SUMIF(xlsSAFT!D:D,Sheet1!B3,xlsSAFT!F:F)</f>
        <v>0</v>
      </c>
    </row>
    <row r="4" spans="1:7">
      <c r="A4" s="257">
        <v>300</v>
      </c>
      <c r="B4" s="258">
        <v>310303</v>
      </c>
      <c r="C4" s="258">
        <v>3</v>
      </c>
      <c r="D4" s="259">
        <f>SUMIF(xlsSAFT!D:D,Sheet1!B4,xlsSAFT!E:E)</f>
        <v>0</v>
      </c>
      <c r="E4" s="260">
        <f>SUMIF(xlsSAFT!D:D,Sheet1!B4,xlsSAFT!F:F)</f>
        <v>0</v>
      </c>
    </row>
    <row r="5" spans="1:7">
      <c r="A5" s="257">
        <v>300</v>
      </c>
      <c r="B5" s="258">
        <v>310304</v>
      </c>
      <c r="C5" s="258">
        <v>3</v>
      </c>
      <c r="D5" s="259">
        <f>SUMIF(xlsSAFT!D:D,Sheet1!B5,xlsSAFT!E:E)</f>
        <v>0</v>
      </c>
      <c r="E5" s="260">
        <f>SUMIF(xlsSAFT!D:D,Sheet1!B5,xlsSAFT!F:F)</f>
        <v>0</v>
      </c>
    </row>
    <row r="6" spans="1:7">
      <c r="A6" s="257">
        <v>300</v>
      </c>
      <c r="B6" s="258">
        <v>310305</v>
      </c>
      <c r="C6" s="258">
        <v>3</v>
      </c>
      <c r="D6" s="259">
        <f>SUMIF(xlsSAFT!D:D,Sheet1!B6,xlsSAFT!E:E)</f>
        <v>0</v>
      </c>
      <c r="E6" s="260">
        <f>SUMIF(xlsSAFT!D:D,Sheet1!B6,xlsSAFT!F:F)</f>
        <v>0</v>
      </c>
    </row>
    <row r="7" spans="1:7">
      <c r="A7" s="257">
        <v>300</v>
      </c>
      <c r="B7" s="258">
        <v>310306</v>
      </c>
      <c r="C7" s="258">
        <v>3</v>
      </c>
      <c r="D7" s="259">
        <f>SUMIF(xlsSAFT!D:D,Sheet1!B7,xlsSAFT!E:E)</f>
        <v>0</v>
      </c>
      <c r="E7" s="260">
        <f>SUMIF(xlsSAFT!D:D,Sheet1!B7,xlsSAFT!F:F)</f>
        <v>0</v>
      </c>
    </row>
    <row r="8" spans="1:7">
      <c r="A8" s="257">
        <v>300</v>
      </c>
      <c r="B8" s="258">
        <v>310307</v>
      </c>
      <c r="C8" s="258">
        <v>3</v>
      </c>
      <c r="D8" s="259">
        <f>SUMIF(xlsSAFT!D:D,Sheet1!B8,xlsSAFT!E:E)</f>
        <v>0</v>
      </c>
      <c r="E8" s="260">
        <f>SUMIF(xlsSAFT!D:D,Sheet1!B8,xlsSAFT!F:F)</f>
        <v>0</v>
      </c>
    </row>
    <row r="9" spans="1:7">
      <c r="A9" s="257">
        <v>300</v>
      </c>
      <c r="B9" s="258">
        <v>310307</v>
      </c>
      <c r="C9" s="258">
        <v>3.1</v>
      </c>
      <c r="D9" s="259">
        <f>SUMIF(xlsSAFT!D:D,Sheet1!B9,xlsSAFT!E:E)</f>
        <v>0</v>
      </c>
      <c r="E9" s="260">
        <f>SUMIF(xlsSAFT!D:D,Sheet1!B9,xlsSAFT!F:F)</f>
        <v>0</v>
      </c>
    </row>
    <row r="10" spans="1:7">
      <c r="A10" s="257">
        <v>300</v>
      </c>
      <c r="B10" s="258">
        <v>310308</v>
      </c>
      <c r="C10" s="258">
        <v>4</v>
      </c>
      <c r="D10" s="259">
        <f>SUMIF(xlsSAFT!D:D,Sheet1!B10,xlsSAFT!E:E)</f>
        <v>0</v>
      </c>
      <c r="E10" s="260">
        <f>SUMIF(xlsSAFT!D:D,Sheet1!B10,xlsSAFT!F:F)</f>
        <v>0</v>
      </c>
    </row>
    <row r="11" spans="1:7">
      <c r="A11" s="257">
        <v>300</v>
      </c>
      <c r="B11" s="258">
        <v>310309</v>
      </c>
      <c r="C11" s="258">
        <v>9</v>
      </c>
      <c r="D11" s="259">
        <f>SUMIF(xlsSAFT!D:D,Sheet1!B11,xlsSAFT!E:E)</f>
        <v>33771.094200000007</v>
      </c>
      <c r="E11" s="260">
        <f>SUMIF(xlsSAFT!D:D,Sheet1!B11,xlsSAFT!F:F)</f>
        <v>6416.51</v>
      </c>
    </row>
    <row r="12" spans="1:7">
      <c r="A12" s="257">
        <v>300</v>
      </c>
      <c r="B12" s="258">
        <v>310310</v>
      </c>
      <c r="C12" s="258">
        <v>10</v>
      </c>
      <c r="D12" s="259">
        <f>SUMIF(xlsSAFT!D:D,Sheet1!B12,xlsSAFT!E:E)</f>
        <v>0</v>
      </c>
      <c r="E12" s="260">
        <f>SUMIF(xlsSAFT!D:D,Sheet1!B12,xlsSAFT!F:F)</f>
        <v>0</v>
      </c>
    </row>
    <row r="13" spans="1:7">
      <c r="A13" s="257">
        <v>300</v>
      </c>
      <c r="B13" s="258">
        <v>310311</v>
      </c>
      <c r="C13" s="258">
        <v>11</v>
      </c>
      <c r="D13" s="259">
        <f>SUMIF(xlsSAFT!D:D,Sheet1!B13,xlsSAFT!E:E)</f>
        <v>0</v>
      </c>
      <c r="E13" s="260">
        <f>SUMIF(xlsSAFT!D:D,Sheet1!B13,xlsSAFT!F:F)</f>
        <v>0</v>
      </c>
    </row>
    <row r="14" spans="1:7">
      <c r="A14" s="275">
        <v>300</v>
      </c>
      <c r="B14" s="276">
        <v>310312</v>
      </c>
      <c r="C14" s="276">
        <v>13</v>
      </c>
      <c r="D14" s="272">
        <f>SUMIF(xlsSAFT!D:D,Sheet1!B14,xlsSAFT!G:G)</f>
        <v>19895.96</v>
      </c>
      <c r="E14" s="273">
        <f>SUMIF(xlsSAFT!D:D,Sheet1!B14,xlsSAFT!F:F)</f>
        <v>3780.23</v>
      </c>
    </row>
    <row r="15" spans="1:7">
      <c r="A15" s="257">
        <v>300</v>
      </c>
      <c r="B15" s="258">
        <v>310313</v>
      </c>
      <c r="C15" s="258">
        <v>14</v>
      </c>
      <c r="D15" s="259">
        <f>SUMIF(xlsSAFT!D:D,Sheet1!B15,xlsSAFT!E:E)</f>
        <v>1989275.9824999997</v>
      </c>
      <c r="E15" s="260">
        <f>SUMIF(xlsSAFT!D:D,Sheet1!B15,xlsSAFT!F:F)</f>
        <v>0</v>
      </c>
    </row>
    <row r="16" spans="1:7">
      <c r="A16" s="257">
        <v>300</v>
      </c>
      <c r="B16" s="258">
        <v>310314</v>
      </c>
      <c r="C16" s="258">
        <v>14</v>
      </c>
      <c r="D16" s="259">
        <f>SUMIF(xlsSAFT!D:D,Sheet1!B16,xlsSAFT!E:E)</f>
        <v>0</v>
      </c>
      <c r="E16" s="260">
        <f>SUMIF(xlsSAFT!D:D,Sheet1!B16,xlsSAFT!F:F)</f>
        <v>0</v>
      </c>
    </row>
    <row r="17" spans="1:5">
      <c r="A17" s="257">
        <v>300</v>
      </c>
      <c r="B17" s="258">
        <v>310341</v>
      </c>
      <c r="C17" s="258">
        <v>14.1</v>
      </c>
      <c r="D17" s="259">
        <f>SUMIF(xlsSAFT!D:D,Sheet1!B17,xlsSAFT!E:E)</f>
        <v>0</v>
      </c>
      <c r="E17" s="260">
        <f>SUMIF(xlsSAFT!D:D,Sheet1!B17,xlsSAFT!F:F)</f>
        <v>0</v>
      </c>
    </row>
    <row r="18" spans="1:5">
      <c r="A18" s="257">
        <v>300</v>
      </c>
      <c r="B18" s="258">
        <v>310342</v>
      </c>
      <c r="C18" s="258">
        <v>14.2</v>
      </c>
      <c r="D18" s="259">
        <f>SUMIF(xlsSAFT!D:D,Sheet1!B18,xlsSAFT!E:E)</f>
        <v>0</v>
      </c>
      <c r="E18" s="260">
        <f>SUMIF(xlsSAFT!D:D,Sheet1!B18,xlsSAFT!F:F)</f>
        <v>0</v>
      </c>
    </row>
    <row r="19" spans="1:5">
      <c r="A19" s="257">
        <v>300</v>
      </c>
      <c r="B19" s="258">
        <v>310326</v>
      </c>
      <c r="C19" s="258">
        <v>15</v>
      </c>
      <c r="D19" s="259">
        <f>SUMIF(xlsSAFT!D:D,Sheet1!B19,xlsSAFT!E:E)</f>
        <v>0</v>
      </c>
      <c r="E19" s="260">
        <f>SUMIF(xlsSAFT!D:D,Sheet1!B19,xlsSAFT!F:F)</f>
        <v>0</v>
      </c>
    </row>
    <row r="20" spans="1:5">
      <c r="A20" s="257">
        <v>300</v>
      </c>
      <c r="B20" s="258">
        <v>310327</v>
      </c>
      <c r="C20" s="258"/>
      <c r="D20" s="259">
        <f>SUMIF(xlsSAFT!D:D,Sheet1!B20,xlsSAFT!E:E)</f>
        <v>0</v>
      </c>
      <c r="E20" s="260">
        <f>SUMIF(xlsSAFT!D:D,Sheet1!B20,xlsSAFT!F:F)</f>
        <v>0</v>
      </c>
    </row>
    <row r="21" spans="1:5">
      <c r="A21" s="257">
        <v>300</v>
      </c>
      <c r="B21" s="258">
        <v>310315</v>
      </c>
      <c r="C21" s="258">
        <v>16</v>
      </c>
      <c r="D21" s="259">
        <f>SUMIF(xlsSAFT!D:D,Sheet1!B21,xlsSAFT!E:E)</f>
        <v>0</v>
      </c>
      <c r="E21" s="260">
        <f>SUMIF(xlsSAFT!D:D,Sheet1!B21,xlsSAFT!F:F)</f>
        <v>0</v>
      </c>
    </row>
    <row r="22" spans="1:5">
      <c r="A22" s="257">
        <v>300</v>
      </c>
      <c r="B22" s="258">
        <v>310316</v>
      </c>
      <c r="C22" s="258">
        <v>16</v>
      </c>
      <c r="D22" s="259">
        <f>SUMIF(xlsSAFT!D:D,Sheet1!B22,xlsSAFT!E:E)</f>
        <v>0</v>
      </c>
      <c r="E22" s="260">
        <f>SUMIF(xlsSAFT!D:D,Sheet1!B22,xlsSAFT!F:F)</f>
        <v>0</v>
      </c>
    </row>
    <row r="23" spans="1:5">
      <c r="A23" s="257">
        <v>300</v>
      </c>
      <c r="B23" s="258">
        <v>310317</v>
      </c>
      <c r="C23" s="258">
        <v>16</v>
      </c>
      <c r="D23" s="259">
        <f>SUMIF(xlsSAFT!D:D,Sheet1!B23,xlsSAFT!E:E)</f>
        <v>0</v>
      </c>
      <c r="E23" s="260">
        <f>SUMIF(xlsSAFT!D:D,Sheet1!B23,xlsSAFT!F:F)</f>
        <v>0</v>
      </c>
    </row>
    <row r="24" spans="1:5">
      <c r="A24" s="257">
        <v>300</v>
      </c>
      <c r="B24" s="258">
        <v>310318</v>
      </c>
      <c r="C24" s="258">
        <v>16</v>
      </c>
      <c r="D24" s="259">
        <f>SUMIF(xlsSAFT!D:D,Sheet1!B24,xlsSAFT!E:E)</f>
        <v>0</v>
      </c>
      <c r="E24" s="260">
        <f>SUMIF(xlsSAFT!D:D,Sheet1!B24,xlsSAFT!F:F)</f>
        <v>0</v>
      </c>
    </row>
    <row r="25" spans="1:5">
      <c r="A25" s="257">
        <v>300</v>
      </c>
      <c r="B25" s="258">
        <v>310319</v>
      </c>
      <c r="C25" s="258">
        <v>16</v>
      </c>
      <c r="D25" s="259">
        <f>SUMIF(xlsSAFT!D:D,Sheet1!B25,xlsSAFT!E:E)</f>
        <v>0</v>
      </c>
      <c r="E25" s="260">
        <f>SUMIF(xlsSAFT!D:D,Sheet1!B25,xlsSAFT!F:F)</f>
        <v>0</v>
      </c>
    </row>
    <row r="26" spans="1:5">
      <c r="A26" s="257">
        <v>300</v>
      </c>
      <c r="B26" s="258">
        <v>310320</v>
      </c>
      <c r="C26" s="258">
        <v>17</v>
      </c>
      <c r="D26" s="259">
        <f>SUMIF(xlsSAFT!D:D,Sheet1!B26,xlsSAFT!E:E)</f>
        <v>0</v>
      </c>
      <c r="E26" s="260">
        <f>SUMIF(xlsSAFT!D:D,Sheet1!B26,xlsSAFT!F:F)</f>
        <v>0</v>
      </c>
    </row>
    <row r="27" spans="1:5">
      <c r="A27" s="257">
        <v>300</v>
      </c>
      <c r="B27" s="258">
        <v>310328</v>
      </c>
      <c r="C27" s="258">
        <v>17</v>
      </c>
      <c r="D27" s="259">
        <f>SUMIF(xlsSAFT!D:D,Sheet1!B27,xlsSAFT!E:E)</f>
        <v>0</v>
      </c>
      <c r="E27" s="260">
        <f>SUMIF(xlsSAFT!D:D,Sheet1!B27,xlsSAFT!F:F)</f>
        <v>0</v>
      </c>
    </row>
    <row r="28" spans="1:5">
      <c r="A28" s="257">
        <v>300</v>
      </c>
      <c r="B28" s="258">
        <v>310321</v>
      </c>
      <c r="C28" s="258">
        <v>18</v>
      </c>
      <c r="D28" s="259">
        <f>SUMIF(xlsSAFT!D:D,Sheet1!B28,xlsSAFT!E:E)</f>
        <v>0</v>
      </c>
      <c r="E28" s="260">
        <f>SUMIF(xlsSAFT!D:D,Sheet1!B28,xlsSAFT!F:F)</f>
        <v>0</v>
      </c>
    </row>
    <row r="29" spans="1:5">
      <c r="A29" s="257">
        <v>300</v>
      </c>
      <c r="B29" s="258">
        <v>310329</v>
      </c>
      <c r="C29" s="258">
        <v>18</v>
      </c>
      <c r="D29" s="259">
        <f>SUMIF(xlsSAFT!D:D,Sheet1!B29,xlsSAFT!E:E)</f>
        <v>0</v>
      </c>
      <c r="E29" s="260">
        <f>SUMIF(xlsSAFT!D:D,Sheet1!B29,xlsSAFT!F:F)</f>
        <v>0</v>
      </c>
    </row>
    <row r="30" spans="1:5">
      <c r="A30" s="257">
        <v>300</v>
      </c>
      <c r="B30" s="258">
        <v>310322</v>
      </c>
      <c r="C30" s="258"/>
      <c r="D30" s="259">
        <f>SUMIF(xlsSAFT!D:D,Sheet1!B30,xlsSAFT!E:E)</f>
        <v>0</v>
      </c>
      <c r="E30" s="260">
        <f>SUMIF(xlsSAFT!D:D,Sheet1!B30,xlsSAFT!F:F)</f>
        <v>0</v>
      </c>
    </row>
    <row r="31" spans="1:5">
      <c r="A31" s="257">
        <v>300</v>
      </c>
      <c r="B31" s="258">
        <v>310338</v>
      </c>
      <c r="C31" s="258"/>
      <c r="D31" s="259">
        <f>SUMIF(xlsSAFT!D:D,Sheet1!B31,xlsSAFT!E:E)</f>
        <v>0</v>
      </c>
      <c r="E31" s="260">
        <f>SUMIF(xlsSAFT!D:D,Sheet1!B31,xlsSAFT!F:F)</f>
        <v>0</v>
      </c>
    </row>
    <row r="32" spans="1:5">
      <c r="A32" s="257">
        <v>300</v>
      </c>
      <c r="B32" s="258">
        <v>310339</v>
      </c>
      <c r="C32" s="258"/>
      <c r="D32" s="259">
        <f>SUMIF(xlsSAFT!D:D,Sheet1!B32,xlsSAFT!E:E)</f>
        <v>0</v>
      </c>
      <c r="E32" s="260">
        <f>SUMIF(xlsSAFT!D:D,Sheet1!B32,xlsSAFT!F:F)</f>
        <v>0</v>
      </c>
    </row>
    <row r="33" spans="1:5">
      <c r="A33" s="257">
        <v>300</v>
      </c>
      <c r="B33" s="258">
        <v>310323</v>
      </c>
      <c r="C33" s="258"/>
      <c r="D33" s="259">
        <f>SUMIF(xlsSAFT!D:D,Sheet1!B33,xlsSAFT!E:E)</f>
        <v>0</v>
      </c>
      <c r="E33" s="260">
        <f>SUMIF(xlsSAFT!D:D,Sheet1!B33,xlsSAFT!F:F)</f>
        <v>0</v>
      </c>
    </row>
    <row r="34" spans="1:5">
      <c r="A34" s="257">
        <v>300</v>
      </c>
      <c r="B34" s="258">
        <v>310330</v>
      </c>
      <c r="C34" s="258"/>
      <c r="D34" s="259">
        <f>SUMIF(xlsSAFT!D:D,Sheet1!B34,xlsSAFT!E:E)</f>
        <v>0</v>
      </c>
      <c r="E34" s="260">
        <f>SUMIF(xlsSAFT!D:D,Sheet1!B34,xlsSAFT!F:F)</f>
        <v>0</v>
      </c>
    </row>
    <row r="35" spans="1:5">
      <c r="A35" s="257">
        <v>300</v>
      </c>
      <c r="B35" s="258">
        <v>310331</v>
      </c>
      <c r="C35" s="258"/>
      <c r="D35" s="259">
        <f>SUMIF(xlsSAFT!D:D,Sheet1!B35,xlsSAFT!E:E)</f>
        <v>0</v>
      </c>
      <c r="E35" s="260">
        <f>SUMIF(xlsSAFT!D:D,Sheet1!B35,xlsSAFT!F:F)</f>
        <v>0</v>
      </c>
    </row>
    <row r="36" spans="1:5">
      <c r="A36" s="257">
        <v>300</v>
      </c>
      <c r="B36" s="258">
        <v>310332</v>
      </c>
      <c r="C36" s="258"/>
      <c r="D36" s="259">
        <f>SUMIF(xlsSAFT!D:D,Sheet1!B36,xlsSAFT!E:E)</f>
        <v>0</v>
      </c>
      <c r="E36" s="260">
        <f>SUMIF(xlsSAFT!D:D,Sheet1!B36,xlsSAFT!F:F)</f>
        <v>0</v>
      </c>
    </row>
    <row r="37" spans="1:5">
      <c r="A37" s="257">
        <v>300</v>
      </c>
      <c r="B37" s="258">
        <v>310333</v>
      </c>
      <c r="C37" s="258"/>
      <c r="D37" s="259">
        <f>SUMIF(xlsSAFT!D:D,Sheet1!B37,xlsSAFT!E:E)</f>
        <v>0</v>
      </c>
      <c r="E37" s="260">
        <f>SUMIF(xlsSAFT!D:D,Sheet1!B37,xlsSAFT!F:F)</f>
        <v>0</v>
      </c>
    </row>
    <row r="38" spans="1:5">
      <c r="A38" s="257">
        <v>300</v>
      </c>
      <c r="B38" s="258">
        <v>310334</v>
      </c>
      <c r="C38" s="258"/>
      <c r="D38" s="259">
        <f>SUMIF(xlsSAFT!D:D,Sheet1!B38,xlsSAFT!E:E)</f>
        <v>0</v>
      </c>
      <c r="E38" s="260">
        <f>SUMIF(xlsSAFT!D:D,Sheet1!B38,xlsSAFT!F:F)</f>
        <v>0</v>
      </c>
    </row>
    <row r="39" spans="1:5">
      <c r="A39" s="257">
        <v>300</v>
      </c>
      <c r="B39" s="258">
        <v>310324</v>
      </c>
      <c r="C39" s="258"/>
      <c r="D39" s="259">
        <f>SUMIF(xlsSAFT!D:D,Sheet1!B39,xlsSAFT!E:E)</f>
        <v>0</v>
      </c>
      <c r="E39" s="260">
        <f>SUMIF(xlsSAFT!D:D,Sheet1!B39,xlsSAFT!F:F)</f>
        <v>0</v>
      </c>
    </row>
    <row r="40" spans="1:5">
      <c r="A40" s="257">
        <v>300</v>
      </c>
      <c r="B40" s="258">
        <v>310325</v>
      </c>
      <c r="C40" s="258"/>
      <c r="D40" s="259">
        <f>SUMIF(xlsSAFT!D:D,Sheet1!B40,xlsSAFT!E:E)</f>
        <v>0</v>
      </c>
      <c r="E40" s="260">
        <f>SUMIF(xlsSAFT!D:D,Sheet1!B40,xlsSAFT!F:F)</f>
        <v>0</v>
      </c>
    </row>
    <row r="41" spans="1:5">
      <c r="A41" s="257">
        <v>300</v>
      </c>
      <c r="B41" s="258">
        <v>310340</v>
      </c>
      <c r="C41" s="258"/>
      <c r="D41" s="259">
        <f>SUMIF(xlsSAFT!D:D,Sheet1!B41,xlsSAFT!E:E)</f>
        <v>0</v>
      </c>
      <c r="E41" s="260">
        <f>SUMIF(xlsSAFT!D:D,Sheet1!B41,xlsSAFT!F:F)</f>
        <v>0</v>
      </c>
    </row>
    <row r="42" spans="1:5">
      <c r="A42" s="257">
        <v>300</v>
      </c>
      <c r="B42" s="258">
        <v>310335</v>
      </c>
      <c r="C42" s="258"/>
      <c r="D42" s="259">
        <f>SUMIF(xlsSAFT!D:D,Sheet1!B42,xlsSAFT!E:E)</f>
        <v>0</v>
      </c>
      <c r="E42" s="260">
        <f>SUMIF(xlsSAFT!D:D,Sheet1!B42,xlsSAFT!F:F)</f>
        <v>0</v>
      </c>
    </row>
    <row r="43" spans="1:5">
      <c r="A43" s="257">
        <v>300</v>
      </c>
      <c r="B43" s="258">
        <v>310336</v>
      </c>
      <c r="C43" s="258"/>
      <c r="D43" s="259">
        <f>SUMIF(xlsSAFT!D:D,Sheet1!B43,xlsSAFT!E:E)</f>
        <v>0</v>
      </c>
      <c r="E43" s="260">
        <f>SUMIF(xlsSAFT!D:D,Sheet1!B43,xlsSAFT!F:F)</f>
        <v>0</v>
      </c>
    </row>
    <row r="44" spans="1:5">
      <c r="A44" s="257">
        <v>300</v>
      </c>
      <c r="B44" s="258">
        <v>310337</v>
      </c>
      <c r="C44" s="258"/>
      <c r="D44" s="259">
        <f>SUMIF(xlsSAFT!D:D,Sheet1!B44,xlsSAFT!E:E)</f>
        <v>0</v>
      </c>
      <c r="E44" s="260">
        <f>SUMIF(xlsSAFT!D:D,Sheet1!B44,xlsSAFT!F:F)</f>
        <v>0</v>
      </c>
    </row>
    <row r="45" spans="1:5">
      <c r="A45" s="257">
        <v>300</v>
      </c>
      <c r="B45" s="258">
        <v>300101</v>
      </c>
      <c r="C45" s="258">
        <v>5</v>
      </c>
      <c r="D45" s="259">
        <f>SUMIF(xlsSAFT!D:D,Sheet1!B45,xlsSAFT!E:E)</f>
        <v>0</v>
      </c>
      <c r="E45" s="260">
        <f>SUMIF(xlsSAFT!D:D,Sheet1!B45,xlsSAFT!F:F)</f>
        <v>0</v>
      </c>
    </row>
    <row r="46" spans="1:5">
      <c r="A46" s="257">
        <v>300</v>
      </c>
      <c r="B46" s="258">
        <v>300102</v>
      </c>
      <c r="C46" s="258">
        <v>5</v>
      </c>
      <c r="D46" s="259">
        <f>SUMIF(xlsSAFT!D:D,Sheet1!B46,xlsSAFT!E:E)</f>
        <v>0</v>
      </c>
      <c r="E46" s="260">
        <f>SUMIF(xlsSAFT!D:D,Sheet1!B46,xlsSAFT!F:F)</f>
        <v>0</v>
      </c>
    </row>
    <row r="47" spans="1:5">
      <c r="A47" s="257">
        <v>300</v>
      </c>
      <c r="B47" s="258">
        <v>300103</v>
      </c>
      <c r="C47" s="258">
        <v>5</v>
      </c>
      <c r="D47" s="259">
        <f>SUMIF(xlsSAFT!D:D,Sheet1!B47,xlsSAFT!E:E)</f>
        <v>0</v>
      </c>
      <c r="E47" s="260">
        <f>SUMIF(xlsSAFT!D:D,Sheet1!B47,xlsSAFT!F:F)</f>
        <v>0</v>
      </c>
    </row>
    <row r="48" spans="1:5">
      <c r="A48" s="257">
        <v>300</v>
      </c>
      <c r="B48" s="258">
        <v>300201</v>
      </c>
      <c r="C48" s="258">
        <v>5</v>
      </c>
      <c r="D48" s="259">
        <f>SUMIF(xlsSAFT!D:D,Sheet1!B48,xlsSAFT!E:E)</f>
        <v>1989591.3906000005</v>
      </c>
      <c r="E48" s="260">
        <f>SUMIF(xlsSAFT!D:D,Sheet1!B48,xlsSAFT!F:F)</f>
        <v>378022.37000000011</v>
      </c>
    </row>
    <row r="49" spans="1:5">
      <c r="A49" s="257">
        <v>300</v>
      </c>
      <c r="B49" s="258">
        <v>300202</v>
      </c>
      <c r="C49" s="258">
        <v>5</v>
      </c>
      <c r="D49" s="259">
        <f>SUMIF(xlsSAFT!D:D,Sheet1!B49,xlsSAFT!E:E)</f>
        <v>0</v>
      </c>
      <c r="E49" s="260">
        <f>SUMIF(xlsSAFT!D:D,Sheet1!B49,xlsSAFT!F:F)</f>
        <v>0</v>
      </c>
    </row>
    <row r="50" spans="1:5">
      <c r="A50" s="257">
        <v>300</v>
      </c>
      <c r="B50" s="258">
        <v>300203</v>
      </c>
      <c r="C50" s="258">
        <v>5</v>
      </c>
      <c r="D50" s="259">
        <f>SUMIF(xlsSAFT!D:D,Sheet1!B50,xlsSAFT!E:E)</f>
        <v>0</v>
      </c>
      <c r="E50" s="260">
        <f>SUMIF(xlsSAFT!D:D,Sheet1!B50,xlsSAFT!F:F)</f>
        <v>0</v>
      </c>
    </row>
    <row r="51" spans="1:5">
      <c r="A51" s="257">
        <v>300</v>
      </c>
      <c r="B51" s="258">
        <v>300201</v>
      </c>
      <c r="C51" s="258">
        <v>5.0999999999999996</v>
      </c>
      <c r="D51" s="259">
        <f>SUMIF(xlsSAFT!D:D,Sheet1!B51,xlsSAFT!E:E)</f>
        <v>1989591.3906000005</v>
      </c>
      <c r="E51" s="260">
        <f>SUMIF(xlsSAFT!D:D,Sheet1!B51,xlsSAFT!F:F)</f>
        <v>378022.37000000011</v>
      </c>
    </row>
    <row r="52" spans="1:5">
      <c r="A52" s="257">
        <v>300</v>
      </c>
      <c r="B52" s="258">
        <v>300202</v>
      </c>
      <c r="C52" s="258">
        <v>5.0999999999999996</v>
      </c>
      <c r="D52" s="259">
        <f>SUMIF(xlsSAFT!D:D,Sheet1!B52,xlsSAFT!E:E)</f>
        <v>0</v>
      </c>
      <c r="E52" s="260">
        <f>SUMIF(xlsSAFT!D:D,Sheet1!B52,xlsSAFT!F:F)</f>
        <v>0</v>
      </c>
    </row>
    <row r="53" spans="1:5">
      <c r="A53" s="257">
        <v>300</v>
      </c>
      <c r="B53" s="258">
        <v>300203</v>
      </c>
      <c r="C53" s="258">
        <v>5.0999999999999996</v>
      </c>
      <c r="D53" s="259">
        <f>SUMIF(xlsSAFT!D:D,Sheet1!B53,xlsSAFT!E:E)</f>
        <v>0</v>
      </c>
      <c r="E53" s="260">
        <f>SUMIF(xlsSAFT!D:D,Sheet1!B53,xlsSAFT!F:F)</f>
        <v>0</v>
      </c>
    </row>
    <row r="54" spans="1:5">
      <c r="A54" s="257">
        <v>300</v>
      </c>
      <c r="B54" s="258">
        <v>300401</v>
      </c>
      <c r="C54" s="258">
        <v>6</v>
      </c>
      <c r="D54" s="259">
        <f>SUMIF(xlsSAFT!D:D,Sheet1!B54,xlsSAFT!E:E)</f>
        <v>14711.6001</v>
      </c>
      <c r="E54" s="260">
        <f>SUMIF(xlsSAFT!D:D,Sheet1!B54,xlsSAFT!F:F)</f>
        <v>2795.2</v>
      </c>
    </row>
    <row r="55" spans="1:5">
      <c r="A55" s="257">
        <v>300</v>
      </c>
      <c r="B55" s="258">
        <v>300402</v>
      </c>
      <c r="C55" s="258">
        <v>6</v>
      </c>
      <c r="D55" s="259">
        <f>SUMIF(xlsSAFT!D:D,Sheet1!B55,xlsSAFT!E:E)</f>
        <v>0</v>
      </c>
      <c r="E55" s="260">
        <f>SUMIF(xlsSAFT!D:D,Sheet1!B55,xlsSAFT!F:F)</f>
        <v>0</v>
      </c>
    </row>
    <row r="56" spans="1:5">
      <c r="A56" s="257">
        <v>300</v>
      </c>
      <c r="B56" s="258">
        <v>300403</v>
      </c>
      <c r="C56" s="258">
        <v>6</v>
      </c>
      <c r="D56" s="259">
        <f>SUMIF(xlsSAFT!D:D,Sheet1!B56,xlsSAFT!E:E)</f>
        <v>0</v>
      </c>
      <c r="E56" s="260">
        <f>SUMIF(xlsSAFT!D:D,Sheet1!B56,xlsSAFT!F:F)</f>
        <v>0</v>
      </c>
    </row>
    <row r="57" spans="1:5">
      <c r="A57" s="257">
        <v>300</v>
      </c>
      <c r="B57" s="258">
        <v>300501</v>
      </c>
      <c r="C57" s="258">
        <v>7</v>
      </c>
      <c r="D57" s="259">
        <f>SUMIF(xlsSAFT!D:D,Sheet1!B57,xlsSAFT!E:E)</f>
        <v>2048.4364</v>
      </c>
      <c r="E57" s="260">
        <f>SUMIF(xlsSAFT!D:D,Sheet1!B57,xlsSAFT!F:F)</f>
        <v>389.2</v>
      </c>
    </row>
    <row r="58" spans="1:5">
      <c r="A58" s="257">
        <v>300</v>
      </c>
      <c r="B58" s="258">
        <v>300502</v>
      </c>
      <c r="C58" s="258">
        <v>7</v>
      </c>
      <c r="D58" s="259">
        <f>SUMIF(xlsSAFT!D:D,Sheet1!B58,xlsSAFT!E:E)</f>
        <v>0</v>
      </c>
      <c r="E58" s="260">
        <f>SUMIF(xlsSAFT!D:D,Sheet1!B58,xlsSAFT!F:F)</f>
        <v>0</v>
      </c>
    </row>
    <row r="59" spans="1:5">
      <c r="A59" s="257">
        <v>300</v>
      </c>
      <c r="B59" s="258">
        <v>300503</v>
      </c>
      <c r="C59" s="258">
        <v>7</v>
      </c>
      <c r="D59" s="259">
        <f>SUMIF(xlsSAFT!D:D,Sheet1!B59,xlsSAFT!E:E)</f>
        <v>0</v>
      </c>
      <c r="E59" s="260">
        <f>SUMIF(xlsSAFT!D:D,Sheet1!B59,xlsSAFT!F:F)</f>
        <v>0</v>
      </c>
    </row>
    <row r="60" spans="1:5">
      <c r="A60" s="257">
        <v>300</v>
      </c>
      <c r="B60" s="258">
        <v>300601</v>
      </c>
      <c r="C60" s="258">
        <v>7</v>
      </c>
      <c r="D60" s="259">
        <f>SUMIF(xlsSAFT!D:D,Sheet1!B60,xlsSAFT!E:E)</f>
        <v>0</v>
      </c>
      <c r="E60" s="260">
        <f>SUMIF(xlsSAFT!D:D,Sheet1!B60,xlsSAFT!F:F)</f>
        <v>0</v>
      </c>
    </row>
    <row r="61" spans="1:5">
      <c r="A61" s="257">
        <v>300</v>
      </c>
      <c r="B61" s="258">
        <v>300602</v>
      </c>
      <c r="C61" s="258">
        <v>7</v>
      </c>
      <c r="D61" s="259">
        <f>SUMIF(xlsSAFT!D:D,Sheet1!B61,xlsSAFT!E:E)</f>
        <v>0</v>
      </c>
      <c r="E61" s="260">
        <f>SUMIF(xlsSAFT!D:D,Sheet1!B61,xlsSAFT!F:F)</f>
        <v>0</v>
      </c>
    </row>
    <row r="62" spans="1:5">
      <c r="A62" s="257">
        <v>300</v>
      </c>
      <c r="B62" s="258">
        <v>300603</v>
      </c>
      <c r="C62" s="258">
        <v>7</v>
      </c>
      <c r="D62" s="259">
        <f>SUMIF(xlsSAFT!D:D,Sheet1!B62,xlsSAFT!E:E)</f>
        <v>0</v>
      </c>
      <c r="E62" s="260">
        <f>SUMIF(xlsSAFT!D:D,Sheet1!B62,xlsSAFT!F:F)</f>
        <v>0</v>
      </c>
    </row>
    <row r="63" spans="1:5">
      <c r="A63" s="257">
        <v>300</v>
      </c>
      <c r="B63" s="258">
        <v>300701</v>
      </c>
      <c r="C63" s="258">
        <v>7</v>
      </c>
      <c r="D63" s="259">
        <f>SUMIF(xlsSAFT!D:D,Sheet1!B63,xlsSAFT!E:E)</f>
        <v>112656.64049999998</v>
      </c>
      <c r="E63" s="260">
        <f>SUMIF(xlsSAFT!D:D,Sheet1!B63,xlsSAFT!F:F)</f>
        <v>21404.75</v>
      </c>
    </row>
    <row r="64" spans="1:5">
      <c r="A64" s="257">
        <v>300</v>
      </c>
      <c r="B64" s="258">
        <v>300702</v>
      </c>
      <c r="C64" s="258">
        <v>7</v>
      </c>
      <c r="D64" s="259">
        <f>SUMIF(xlsSAFT!D:D,Sheet1!B64,xlsSAFT!E:E)</f>
        <v>0</v>
      </c>
      <c r="E64" s="260">
        <f>SUMIF(xlsSAFT!D:D,Sheet1!B64,xlsSAFT!F:F)</f>
        <v>0</v>
      </c>
    </row>
    <row r="65" spans="1:5">
      <c r="A65" s="257">
        <v>300</v>
      </c>
      <c r="B65" s="258">
        <v>300703</v>
      </c>
      <c r="C65" s="258">
        <v>7</v>
      </c>
      <c r="D65" s="259">
        <f>SUMIF(xlsSAFT!D:D,Sheet1!B65,xlsSAFT!E:E)</f>
        <v>0</v>
      </c>
      <c r="E65" s="260">
        <f>SUMIF(xlsSAFT!D:D,Sheet1!B65,xlsSAFT!F:F)</f>
        <v>0</v>
      </c>
    </row>
    <row r="66" spans="1:5">
      <c r="A66" s="257">
        <v>300</v>
      </c>
      <c r="B66" s="258">
        <v>300701</v>
      </c>
      <c r="C66" s="258">
        <v>7.1</v>
      </c>
      <c r="D66" s="259">
        <f>SUMIF(xlsSAFT!D:D,Sheet1!B66,xlsSAFT!E:E)</f>
        <v>112656.64049999998</v>
      </c>
      <c r="E66" s="260">
        <f>SUMIF(xlsSAFT!D:D,Sheet1!B66,xlsSAFT!F:F)</f>
        <v>21404.75</v>
      </c>
    </row>
    <row r="67" spans="1:5">
      <c r="A67" s="257">
        <v>300</v>
      </c>
      <c r="B67" s="258">
        <v>300702</v>
      </c>
      <c r="C67" s="258">
        <v>7.1</v>
      </c>
      <c r="D67" s="259">
        <f>SUMIF(xlsSAFT!D:D,Sheet1!B67,xlsSAFT!E:E)</f>
        <v>0</v>
      </c>
      <c r="E67" s="260">
        <f>SUMIF(xlsSAFT!D:D,Sheet1!B67,xlsSAFT!F:F)</f>
        <v>0</v>
      </c>
    </row>
    <row r="68" spans="1:5">
      <c r="A68" s="257">
        <v>300</v>
      </c>
      <c r="B68" s="258">
        <v>300703</v>
      </c>
      <c r="C68" s="258">
        <v>7.1</v>
      </c>
      <c r="D68" s="259">
        <f>SUMIF(xlsSAFT!D:D,Sheet1!B68,xlsSAFT!E:E)</f>
        <v>0</v>
      </c>
      <c r="E68" s="260">
        <f>SUMIF(xlsSAFT!D:D,Sheet1!B68,xlsSAFT!F:F)</f>
        <v>0</v>
      </c>
    </row>
    <row r="69" spans="1:5">
      <c r="A69" s="257">
        <v>300</v>
      </c>
      <c r="B69" s="258">
        <v>300801</v>
      </c>
      <c r="C69" s="258">
        <v>8</v>
      </c>
      <c r="D69" s="259">
        <f>SUMIF(xlsSAFT!D:D,Sheet1!B69,xlsSAFT!E:E)</f>
        <v>14346.0543</v>
      </c>
      <c r="E69" s="260">
        <f>SUMIF(xlsSAFT!D:D,Sheet1!B69,xlsSAFT!F:F)</f>
        <v>2725.75</v>
      </c>
    </row>
    <row r="70" spans="1:5">
      <c r="A70" s="257">
        <v>300</v>
      </c>
      <c r="B70" s="258">
        <v>300802</v>
      </c>
      <c r="C70" s="258">
        <v>8</v>
      </c>
      <c r="D70" s="259">
        <f>SUMIF(xlsSAFT!D:D,Sheet1!B70,xlsSAFT!E:E)</f>
        <v>0</v>
      </c>
      <c r="E70" s="260">
        <f>SUMIF(xlsSAFT!D:D,Sheet1!B70,xlsSAFT!F:F)</f>
        <v>0</v>
      </c>
    </row>
    <row r="71" spans="1:5">
      <c r="A71" s="257">
        <v>300</v>
      </c>
      <c r="B71" s="258">
        <v>300803</v>
      </c>
      <c r="C71" s="258">
        <v>8</v>
      </c>
      <c r="D71" s="259">
        <f>SUMIF(xlsSAFT!D:D,Sheet1!B71,xlsSAFT!E:E)</f>
        <v>0</v>
      </c>
      <c r="E71" s="260">
        <f>SUMIF(xlsSAFT!D:D,Sheet1!B71,xlsSAFT!F:F)</f>
        <v>0</v>
      </c>
    </row>
    <row r="72" spans="1:5">
      <c r="A72" s="257">
        <v>300</v>
      </c>
      <c r="B72" s="258">
        <v>300905</v>
      </c>
      <c r="C72" s="258">
        <v>12.1</v>
      </c>
      <c r="D72" s="259">
        <f>SUMIF(xlsSAFT!D:D,Sheet1!B72,xlsSAFT!E:E)</f>
        <v>0</v>
      </c>
      <c r="E72" s="260">
        <f>SUMIF(xlsSAFT!D:D,Sheet1!B72,xlsSAFT!F:F)</f>
        <v>0</v>
      </c>
    </row>
    <row r="73" spans="1:5">
      <c r="A73" s="257">
        <v>300</v>
      </c>
      <c r="B73" s="258">
        <v>300904</v>
      </c>
      <c r="C73" s="258">
        <v>12.1</v>
      </c>
      <c r="D73" s="259">
        <f>SUMIF(xlsSAFT!D:D,Sheet1!B73,xlsSAFT!E:E)</f>
        <v>0</v>
      </c>
      <c r="E73" s="260">
        <f>SUMIF(xlsSAFT!D:D,Sheet1!B73,xlsSAFT!F:F)</f>
        <v>0</v>
      </c>
    </row>
    <row r="74" spans="1:5">
      <c r="A74" s="257">
        <v>300</v>
      </c>
      <c r="B74" s="258">
        <v>300901</v>
      </c>
      <c r="C74" s="258">
        <v>12.1</v>
      </c>
      <c r="D74" s="259">
        <f>SUMIF(xlsSAFT!D:D,Sheet1!B74,xlsSAFT!E:E)</f>
        <v>0</v>
      </c>
      <c r="E74" s="260">
        <f>SUMIF(xlsSAFT!D:D,Sheet1!B74,xlsSAFT!F:F)</f>
        <v>0</v>
      </c>
    </row>
    <row r="75" spans="1:5">
      <c r="A75" s="257">
        <v>300</v>
      </c>
      <c r="B75" s="258">
        <v>300902</v>
      </c>
      <c r="C75" s="258">
        <v>12.2</v>
      </c>
      <c r="D75" s="259">
        <f>SUMIF(xlsSAFT!D:D,Sheet1!B75,xlsSAFT!E:E)</f>
        <v>0</v>
      </c>
      <c r="E75" s="260">
        <f>SUMIF(xlsSAFT!D:D,Sheet1!B75,xlsSAFT!F:F)</f>
        <v>0</v>
      </c>
    </row>
    <row r="76" spans="1:5">
      <c r="A76" s="257">
        <v>300</v>
      </c>
      <c r="B76" s="258">
        <v>300903</v>
      </c>
      <c r="C76" s="258">
        <v>12.3</v>
      </c>
      <c r="D76" s="259">
        <f>SUMIF(xlsSAFT!D:D,Sheet1!B76,xlsSAFT!E:E)</f>
        <v>0</v>
      </c>
      <c r="E76" s="260">
        <f>SUMIF(xlsSAFT!D:D,Sheet1!B76,xlsSAFT!F:F)</f>
        <v>0</v>
      </c>
    </row>
    <row r="77" spans="1:5">
      <c r="A77" s="257">
        <v>300</v>
      </c>
      <c r="B77" s="258">
        <v>301101</v>
      </c>
      <c r="C77" s="258">
        <v>24</v>
      </c>
      <c r="D77" s="259">
        <f>SUMIF(xlsSAFT!D:D,Sheet1!B77,xlsSAFT!E:E)</f>
        <v>608340.97370000009</v>
      </c>
      <c r="E77" s="260">
        <f>SUMIF(xlsSAFT!D:D,Sheet1!B77,xlsSAFT!F:F)</f>
        <v>115584.75000000004</v>
      </c>
    </row>
    <row r="78" spans="1:5">
      <c r="A78" s="257">
        <v>300</v>
      </c>
      <c r="B78" s="258">
        <v>301102</v>
      </c>
      <c r="C78" s="258">
        <v>25</v>
      </c>
      <c r="D78" s="259">
        <f>SUMIF(xlsSAFT!D:D,Sheet1!B78,xlsSAFT!E:E)</f>
        <v>12878.52</v>
      </c>
      <c r="E78" s="260">
        <f>SUMIF(xlsSAFT!D:D,Sheet1!B78,xlsSAFT!F:F)</f>
        <v>1159.0700000000002</v>
      </c>
    </row>
    <row r="79" spans="1:5">
      <c r="A79" s="257">
        <v>300</v>
      </c>
      <c r="B79" s="258">
        <v>301103</v>
      </c>
      <c r="C79" s="258">
        <v>26</v>
      </c>
      <c r="D79" s="259">
        <f>SUMIF(xlsSAFT!D:D,Sheet1!B79,xlsSAFT!E:E)</f>
        <v>0</v>
      </c>
      <c r="E79" s="260">
        <f>SUMIF(xlsSAFT!D:D,Sheet1!B79,xlsSAFT!F:F)</f>
        <v>0</v>
      </c>
    </row>
    <row r="80" spans="1:5">
      <c r="A80" s="275">
        <v>300</v>
      </c>
      <c r="B80" s="276">
        <v>301201</v>
      </c>
      <c r="C80" s="276">
        <v>24</v>
      </c>
      <c r="D80" s="272">
        <f>E80/19%</f>
        <v>26530.961052631585</v>
      </c>
      <c r="E80" s="273">
        <f>SUMIF(xlsSAFT!D:D,Sheet1!B80,xlsSAFT!E:E)</f>
        <v>5040.8826000000008</v>
      </c>
    </row>
    <row r="81" spans="1:5">
      <c r="A81" s="257">
        <v>300</v>
      </c>
      <c r="B81" s="258">
        <v>301202</v>
      </c>
      <c r="C81" s="258">
        <v>25</v>
      </c>
      <c r="D81" s="259">
        <f>SUMIF(xlsSAFT!D:D,Sheet1!B81,xlsSAFT!E:E)</f>
        <v>0</v>
      </c>
      <c r="E81" s="260">
        <f>SUMIF(xlsSAFT!D:D,Sheet1!B81,xlsSAFT!F:F)</f>
        <v>0</v>
      </c>
    </row>
    <row r="82" spans="1:5">
      <c r="A82" s="257">
        <v>300</v>
      </c>
      <c r="B82" s="258">
        <v>301203</v>
      </c>
      <c r="C82" s="258">
        <v>26</v>
      </c>
      <c r="D82" s="259">
        <f>SUMIF(xlsSAFT!D:D,Sheet1!B82,xlsSAFT!E:E)</f>
        <v>0</v>
      </c>
      <c r="E82" s="260">
        <f>SUMIF(xlsSAFT!D:D,Sheet1!B82,xlsSAFT!F:F)</f>
        <v>0</v>
      </c>
    </row>
    <row r="83" spans="1:5">
      <c r="A83" s="257">
        <v>300</v>
      </c>
      <c r="B83" s="258">
        <v>307303</v>
      </c>
      <c r="C83" s="258">
        <v>24</v>
      </c>
      <c r="D83" s="259">
        <f>SUMIF(xlsSAFT!D:D,Sheet1!B83,xlsSAFT!E:E)</f>
        <v>0</v>
      </c>
      <c r="E83" s="260">
        <f>SUMIF(xlsSAFT!D:D,Sheet1!B83,xlsSAFT!F:F)</f>
        <v>0</v>
      </c>
    </row>
    <row r="84" spans="1:5">
      <c r="A84" s="257">
        <v>300</v>
      </c>
      <c r="B84" s="258">
        <v>307304</v>
      </c>
      <c r="C84" s="258">
        <v>25</v>
      </c>
      <c r="D84" s="259">
        <f>SUMIF(xlsSAFT!D:D,Sheet1!B84,xlsSAFT!E:E)</f>
        <v>0</v>
      </c>
      <c r="E84" s="260">
        <f>SUMIF(xlsSAFT!D:D,Sheet1!B84,xlsSAFT!F:F)</f>
        <v>0</v>
      </c>
    </row>
    <row r="85" spans="1:5">
      <c r="A85" s="257">
        <v>300</v>
      </c>
      <c r="B85" s="258">
        <v>307305</v>
      </c>
      <c r="C85" s="258">
        <v>26</v>
      </c>
      <c r="D85" s="259">
        <f>SUMIF(xlsSAFT!D:D,Sheet1!B85,xlsSAFT!E:E)</f>
        <v>0</v>
      </c>
      <c r="E85" s="260">
        <f>SUMIF(xlsSAFT!D:D,Sheet1!B85,xlsSAFT!F:F)</f>
        <v>0</v>
      </c>
    </row>
    <row r="86" spans="1:5">
      <c r="A86" s="257">
        <v>300</v>
      </c>
      <c r="B86" s="258">
        <v>308301</v>
      </c>
      <c r="C86" s="258">
        <v>28</v>
      </c>
      <c r="D86" s="259">
        <f>SUMIF(xlsSAFT!D:D,Sheet1!B86,xlsSAFT!E:E)</f>
        <v>0</v>
      </c>
      <c r="E86" s="260">
        <f>SUMIF(xlsSAFT!D:D,Sheet1!B86,xlsSAFT!F:F)</f>
        <v>0</v>
      </c>
    </row>
    <row r="87" spans="1:5">
      <c r="A87" s="257">
        <v>300</v>
      </c>
      <c r="B87" s="258">
        <v>308307</v>
      </c>
      <c r="C87" s="258">
        <v>29</v>
      </c>
      <c r="D87" s="259">
        <f>SUMIF(xlsSAFT!D:D,Sheet1!B87,xlsSAFT!E:E)</f>
        <v>0</v>
      </c>
      <c r="E87" s="260">
        <f>SUMIF(xlsSAFT!D:D,Sheet1!B87,xlsSAFT!F:F)</f>
        <v>0</v>
      </c>
    </row>
    <row r="88" spans="1:5">
      <c r="A88" s="257">
        <v>300</v>
      </c>
      <c r="B88" s="258">
        <v>308302</v>
      </c>
      <c r="C88" s="258">
        <v>30</v>
      </c>
      <c r="D88" s="259">
        <f>SUMIF(xlsSAFT!D:D,Sheet1!B88,xlsSAFT!E:E)</f>
        <v>445024.58879999985</v>
      </c>
      <c r="E88" s="260">
        <f>SUMIF(xlsSAFT!D:D,Sheet1!B88,xlsSAFT!F:F)</f>
        <v>0</v>
      </c>
    </row>
    <row r="89" spans="1:5">
      <c r="A89" s="257">
        <v>300</v>
      </c>
      <c r="B89" s="258">
        <v>308303</v>
      </c>
      <c r="C89" s="258">
        <v>30.1</v>
      </c>
      <c r="D89" s="259">
        <f>SUMIF(xlsSAFT!D:D,Sheet1!B89,xlsSAFT!E:E)</f>
        <v>0</v>
      </c>
      <c r="E89" s="260">
        <f>SUMIF(xlsSAFT!D:D,Sheet1!B89,xlsSAFT!F:F)</f>
        <v>0</v>
      </c>
    </row>
    <row r="90" spans="1:5">
      <c r="A90" s="257">
        <v>300</v>
      </c>
      <c r="B90" s="258">
        <v>308304</v>
      </c>
      <c r="C90" s="258">
        <v>33</v>
      </c>
      <c r="D90" s="259">
        <f>SUMIF(xlsSAFT!D:D,Sheet1!B90,xlsSAFT!E:E)</f>
        <v>0</v>
      </c>
      <c r="E90" s="260">
        <f>SUMIF(xlsSAFT!D:D,Sheet1!B90,xlsSAFT!F:F)</f>
        <v>0</v>
      </c>
    </row>
    <row r="91" spans="1:5">
      <c r="A91" s="257">
        <v>300</v>
      </c>
      <c r="B91" s="258">
        <v>308305</v>
      </c>
      <c r="C91" s="258">
        <v>33</v>
      </c>
      <c r="D91" s="259">
        <f>SUMIF(xlsSAFT!D:D,Sheet1!B91,xlsSAFT!E:E)</f>
        <v>0</v>
      </c>
      <c r="E91" s="260">
        <f>SUMIF(xlsSAFT!D:D,Sheet1!B91,xlsSAFT!F:F)</f>
        <v>0</v>
      </c>
    </row>
    <row r="92" spans="1:5">
      <c r="A92" s="257">
        <v>300</v>
      </c>
      <c r="B92" s="258">
        <v>308306</v>
      </c>
      <c r="C92" s="258">
        <v>33</v>
      </c>
      <c r="D92" s="259">
        <f>SUMIF(xlsSAFT!D:D,Sheet1!B92,xlsSAFT!E:E)</f>
        <v>0</v>
      </c>
      <c r="E92" s="260">
        <f>SUMIF(xlsSAFT!D:D,Sheet1!B92,xlsSAFT!F:F)</f>
        <v>0</v>
      </c>
    </row>
    <row r="93" spans="1:5">
      <c r="A93" s="257">
        <v>300</v>
      </c>
      <c r="B93" s="258">
        <v>309105</v>
      </c>
      <c r="C93" s="258">
        <v>34</v>
      </c>
      <c r="D93" s="259">
        <f>SUMIF(xlsSAFT!D:D,Sheet1!B93,xlsSAFT!E:E)</f>
        <v>0</v>
      </c>
      <c r="E93" s="260">
        <f>SUMIF(xlsSAFT!D:D,Sheet1!B93,xlsSAFT!F:F)</f>
        <v>0</v>
      </c>
    </row>
    <row r="94" spans="1:5">
      <c r="A94" s="257">
        <v>300</v>
      </c>
      <c r="B94" s="258">
        <v>309104</v>
      </c>
      <c r="C94" s="258">
        <v>34</v>
      </c>
      <c r="D94" s="259">
        <f>SUMIF(xlsSAFT!D:D,Sheet1!B94,xlsSAFT!E:E)</f>
        <v>0</v>
      </c>
      <c r="E94" s="260">
        <f>SUMIF(xlsSAFT!D:D,Sheet1!B94,xlsSAFT!F:F)</f>
        <v>0</v>
      </c>
    </row>
    <row r="95" spans="1:5">
      <c r="A95" s="257">
        <v>300</v>
      </c>
      <c r="B95" s="258">
        <v>309101</v>
      </c>
      <c r="C95" s="258">
        <v>34</v>
      </c>
      <c r="D95" s="259">
        <f>SUMIF(xlsSAFT!D:D,Sheet1!B95,xlsSAFT!E:E)</f>
        <v>0</v>
      </c>
      <c r="E95" s="260">
        <f>SUMIF(xlsSAFT!D:D,Sheet1!B95,xlsSAFT!F:F)</f>
        <v>0</v>
      </c>
    </row>
    <row r="96" spans="1:5">
      <c r="A96" s="257">
        <v>300</v>
      </c>
      <c r="B96" s="258">
        <v>309102</v>
      </c>
      <c r="C96" s="258">
        <v>34</v>
      </c>
      <c r="D96" s="259">
        <f>SUMIF(xlsSAFT!D:D,Sheet1!B96,xlsSAFT!E:E)</f>
        <v>0</v>
      </c>
      <c r="E96" s="260">
        <f>SUMIF(xlsSAFT!D:D,Sheet1!B96,xlsSAFT!F:F)</f>
        <v>0</v>
      </c>
    </row>
    <row r="97" spans="1:5">
      <c r="A97" s="257">
        <v>300</v>
      </c>
      <c r="B97" s="258">
        <v>309103</v>
      </c>
      <c r="C97" s="258">
        <v>34</v>
      </c>
      <c r="D97" s="259">
        <f>SUMIF(xlsSAFT!D:D,Sheet1!B97,xlsSAFT!E:E)</f>
        <v>0</v>
      </c>
      <c r="E97" s="260">
        <f>SUMIF(xlsSAFT!D:D,Sheet1!B97,xlsSAFT!F:F)</f>
        <v>0</v>
      </c>
    </row>
    <row r="98" spans="1:5">
      <c r="A98" s="257">
        <v>300</v>
      </c>
      <c r="B98" s="258">
        <v>307301</v>
      </c>
      <c r="C98" s="258">
        <v>35</v>
      </c>
      <c r="D98" s="259">
        <f>SUMIF(xlsSAFT!D:D,Sheet1!B98,xlsSAFT!E:E)</f>
        <v>0</v>
      </c>
      <c r="E98" s="260">
        <f>SUMIF(xlsSAFT!D:D,Sheet1!B98,xlsSAFT!F:F)</f>
        <v>0</v>
      </c>
    </row>
    <row r="99" spans="1:5">
      <c r="A99" s="257">
        <v>300</v>
      </c>
      <c r="B99" s="258">
        <v>307314</v>
      </c>
      <c r="C99" s="258">
        <v>35</v>
      </c>
      <c r="D99" s="259">
        <f>SUMIF(xlsSAFT!D:D,Sheet1!B99,xlsSAFT!E:E)</f>
        <v>0</v>
      </c>
      <c r="E99" s="260">
        <f>SUMIF(xlsSAFT!D:D,Sheet1!B99,xlsSAFT!F:F)</f>
        <v>0</v>
      </c>
    </row>
    <row r="100" spans="1:5">
      <c r="A100" s="257">
        <v>300</v>
      </c>
      <c r="B100" s="258">
        <v>307311</v>
      </c>
      <c r="C100" s="258">
        <v>35</v>
      </c>
      <c r="D100" s="259">
        <f>SUMIF(xlsSAFT!D:D,Sheet1!B100,xlsSAFT!E:E)</f>
        <v>0</v>
      </c>
      <c r="E100" s="260">
        <f>SUMIF(xlsSAFT!D:D,Sheet1!B100,xlsSAFT!F:F)</f>
        <v>0</v>
      </c>
    </row>
    <row r="101" spans="1:5">
      <c r="A101" s="257">
        <v>300</v>
      </c>
      <c r="B101" s="258">
        <v>307312</v>
      </c>
      <c r="C101" s="258">
        <v>35</v>
      </c>
      <c r="D101" s="259">
        <f>SUMIF(xlsSAFT!D:D,Sheet1!B101,xlsSAFT!E:E)</f>
        <v>0</v>
      </c>
      <c r="E101" s="260">
        <f>SUMIF(xlsSAFT!D:D,Sheet1!B101,xlsSAFT!F:F)</f>
        <v>0</v>
      </c>
    </row>
    <row r="102" spans="1:5">
      <c r="A102" s="257">
        <v>300</v>
      </c>
      <c r="B102" s="258">
        <v>307313</v>
      </c>
      <c r="C102" s="258">
        <v>35</v>
      </c>
      <c r="D102" s="259">
        <f>SUMIF(xlsSAFT!D:D,Sheet1!B102,xlsSAFT!E:E)</f>
        <v>0</v>
      </c>
      <c r="E102" s="260">
        <f>SUMIF(xlsSAFT!D:D,Sheet1!B102,xlsSAFT!F:F)</f>
        <v>0</v>
      </c>
    </row>
    <row r="103" spans="1:5">
      <c r="A103" s="257">
        <v>300</v>
      </c>
      <c r="B103" s="258">
        <v>307302</v>
      </c>
      <c r="C103" s="258">
        <v>35</v>
      </c>
      <c r="D103" s="259">
        <f>SUMIF(xlsSAFT!D:D,Sheet1!B103,xlsSAFT!E:E)</f>
        <v>0</v>
      </c>
      <c r="E103" s="260">
        <f>SUMIF(xlsSAFT!D:D,Sheet1!B103,xlsSAFT!F:F)</f>
        <v>0</v>
      </c>
    </row>
    <row r="104" spans="1:5">
      <c r="A104" s="257">
        <v>300</v>
      </c>
      <c r="B104" s="258">
        <v>307324</v>
      </c>
      <c r="C104" s="258">
        <v>35</v>
      </c>
      <c r="D104" s="259">
        <f>SUMIF(xlsSAFT!D:D,Sheet1!B104,xlsSAFT!E:E)</f>
        <v>0</v>
      </c>
      <c r="E104" s="260">
        <f>SUMIF(xlsSAFT!D:D,Sheet1!B104,xlsSAFT!F:F)</f>
        <v>0</v>
      </c>
    </row>
    <row r="105" spans="1:5">
      <c r="A105" s="275">
        <v>300</v>
      </c>
      <c r="B105" s="276">
        <v>307321</v>
      </c>
      <c r="C105" s="276">
        <v>35</v>
      </c>
      <c r="D105" s="272"/>
      <c r="E105" s="273">
        <f>0-SUMIF(xlsSAFT!D:D,Sheet1!B105,xlsSAFT!E:E)</f>
        <v>0</v>
      </c>
    </row>
    <row r="106" spans="1:5">
      <c r="A106" s="257">
        <v>300</v>
      </c>
      <c r="B106" s="258">
        <v>307322</v>
      </c>
      <c r="C106" s="258">
        <v>35</v>
      </c>
      <c r="D106" s="259">
        <f>SUMIF(xlsSAFT!D:D,Sheet1!B106,xlsSAFT!E:E)</f>
        <v>0</v>
      </c>
      <c r="E106" s="260">
        <f>SUMIF(xlsSAFT!D:D,Sheet1!B106,xlsSAFT!F:F)</f>
        <v>0</v>
      </c>
    </row>
    <row r="107" spans="1:5">
      <c r="A107" s="257">
        <v>300</v>
      </c>
      <c r="B107" s="258">
        <v>307323</v>
      </c>
      <c r="C107" s="258">
        <v>35</v>
      </c>
      <c r="D107" s="259">
        <f>SUMIF(xlsSAFT!D:D,Sheet1!B107,xlsSAFT!E:E)</f>
        <v>0</v>
      </c>
      <c r="E107" s="260">
        <f>SUMIF(xlsSAFT!D:D,Sheet1!B107,xlsSAFT!F:F)</f>
        <v>0</v>
      </c>
    </row>
    <row r="108" spans="1:5">
      <c r="A108" s="275">
        <v>442800536</v>
      </c>
      <c r="B108" s="276">
        <v>301301</v>
      </c>
      <c r="C108" s="276">
        <v>24</v>
      </c>
      <c r="D108" s="272">
        <f>E108/19%</f>
        <v>47776.84210526316</v>
      </c>
      <c r="E108" s="273">
        <f>SUMIFS(xlsSAFT!G:G,xlsSAFT!A:A,Sheet1!A108,xlsSAFT!D:D,Sheet1!B108)</f>
        <v>9077.6</v>
      </c>
    </row>
    <row r="109" spans="1:5">
      <c r="A109" s="275">
        <v>442800536</v>
      </c>
      <c r="B109" s="276">
        <v>301302</v>
      </c>
      <c r="C109" s="276">
        <v>25</v>
      </c>
      <c r="D109" s="272">
        <f>E109/9%</f>
        <v>0</v>
      </c>
      <c r="E109" s="273">
        <f>SUMIFS(xlsSAFT!G:G,xlsSAFT!A:A,Sheet1!A109,xlsSAFT!D:D,Sheet1!B109)</f>
        <v>0</v>
      </c>
    </row>
    <row r="110" spans="1:5">
      <c r="A110" s="275">
        <v>442800536</v>
      </c>
      <c r="B110" s="276">
        <v>301303</v>
      </c>
      <c r="C110" s="276">
        <v>26</v>
      </c>
      <c r="D110" s="272">
        <f>E110/5%</f>
        <v>0</v>
      </c>
      <c r="E110" s="273">
        <f>SUMIFS(xlsSAFT!G:G,xlsSAFT!A:A,Sheet1!A110,xlsSAFT!D:D,Sheet1!B110)</f>
        <v>0</v>
      </c>
    </row>
    <row r="111" spans="1:5">
      <c r="A111" s="257">
        <v>300</v>
      </c>
      <c r="B111" s="258">
        <v>301304</v>
      </c>
      <c r="C111" s="258"/>
      <c r="D111" s="259">
        <f>SUMIF(xlsSAFT!D:D,Sheet1!B111,xlsSAFT!E:E)</f>
        <v>0</v>
      </c>
      <c r="E111" s="260">
        <f>SUMIF(xlsSAFT!D:D,Sheet1!B111,xlsSAFT!F:F)</f>
        <v>0</v>
      </c>
    </row>
    <row r="112" spans="1:5">
      <c r="A112" s="257">
        <v>300</v>
      </c>
      <c r="B112" s="258">
        <v>306301</v>
      </c>
      <c r="C112" s="258"/>
      <c r="D112" s="259">
        <f>SUMIF(xlsSAFT!D:D,Sheet1!B112,xlsSAFT!E:E)</f>
        <v>0</v>
      </c>
      <c r="E112" s="260">
        <f>SUMIF(xlsSAFT!D:D,Sheet1!B112,xlsSAFT!F:F)</f>
        <v>0</v>
      </c>
    </row>
    <row r="113" spans="1:5">
      <c r="A113" s="257">
        <v>300</v>
      </c>
      <c r="B113" s="258">
        <v>306311</v>
      </c>
      <c r="C113" s="258"/>
      <c r="D113" s="259">
        <f>SUMIF(xlsSAFT!D:D,Sheet1!B113,xlsSAFT!E:E)</f>
        <v>0</v>
      </c>
      <c r="E113" s="260">
        <f>SUMIF(xlsSAFT!D:D,Sheet1!B113,xlsSAFT!F:F)</f>
        <v>0</v>
      </c>
    </row>
    <row r="114" spans="1:5">
      <c r="A114" s="257">
        <v>300</v>
      </c>
      <c r="B114" s="258">
        <v>306312</v>
      </c>
      <c r="C114" s="258"/>
      <c r="D114" s="259">
        <f>SUMIF(xlsSAFT!D:D,Sheet1!B114,xlsSAFT!E:E)</f>
        <v>0</v>
      </c>
      <c r="E114" s="260">
        <f>SUMIF(xlsSAFT!D:D,Sheet1!B114,xlsSAFT!F:F)</f>
        <v>0</v>
      </c>
    </row>
    <row r="115" spans="1:5">
      <c r="A115" s="257">
        <v>300</v>
      </c>
      <c r="B115" s="258">
        <v>306302</v>
      </c>
      <c r="C115" s="258"/>
      <c r="D115" s="259">
        <f>SUMIF(xlsSAFT!D:D,Sheet1!B115,xlsSAFT!E:E)</f>
        <v>0</v>
      </c>
      <c r="E115" s="260">
        <f>SUMIF(xlsSAFT!D:D,Sheet1!B115,xlsSAFT!F:F)</f>
        <v>0</v>
      </c>
    </row>
    <row r="116" spans="1:5">
      <c r="A116" s="257">
        <v>300</v>
      </c>
      <c r="B116" s="258">
        <v>306303</v>
      </c>
      <c r="C116" s="258"/>
      <c r="D116" s="259">
        <f>SUMIF(xlsSAFT!D:D,Sheet1!B116,xlsSAFT!E:E)</f>
        <v>0</v>
      </c>
      <c r="E116" s="260">
        <f>SUMIF(xlsSAFT!D:D,Sheet1!B116,xlsSAFT!F:F)</f>
        <v>0</v>
      </c>
    </row>
    <row r="117" spans="1:5">
      <c r="A117" s="257">
        <v>300</v>
      </c>
      <c r="B117" s="258">
        <v>306304</v>
      </c>
      <c r="C117" s="258"/>
      <c r="D117" s="259">
        <f>SUMIF(xlsSAFT!D:D,Sheet1!B117,xlsSAFT!E:E)</f>
        <v>0</v>
      </c>
      <c r="E117" s="260">
        <f>SUMIF(xlsSAFT!D:D,Sheet1!B117,xlsSAFT!F:F)</f>
        <v>0</v>
      </c>
    </row>
    <row r="118" spans="1:5">
      <c r="A118" s="257">
        <v>300</v>
      </c>
      <c r="B118" s="258">
        <v>306309</v>
      </c>
      <c r="C118" s="258"/>
      <c r="D118" s="259">
        <f>SUMIF(xlsSAFT!D:D,Sheet1!B118,xlsSAFT!E:E)</f>
        <v>0</v>
      </c>
      <c r="E118" s="260">
        <f>SUMIF(xlsSAFT!D:D,Sheet1!B118,xlsSAFT!F:F)</f>
        <v>0</v>
      </c>
    </row>
    <row r="119" spans="1:5">
      <c r="A119" s="257">
        <v>300</v>
      </c>
      <c r="B119" s="258">
        <v>306310</v>
      </c>
      <c r="C119" s="258"/>
      <c r="D119" s="259">
        <f>SUMIF(xlsSAFT!D:D,Sheet1!B119,xlsSAFT!E:E)</f>
        <v>0</v>
      </c>
      <c r="E119" s="260">
        <f>SUMIF(xlsSAFT!D:D,Sheet1!B119,xlsSAFT!F:F)</f>
        <v>0</v>
      </c>
    </row>
    <row r="120" spans="1:5">
      <c r="A120" s="257">
        <v>300</v>
      </c>
      <c r="B120" s="258">
        <v>306306</v>
      </c>
      <c r="C120" s="258"/>
      <c r="D120" s="259">
        <f>SUMIF(xlsSAFT!D:D,Sheet1!B120,xlsSAFT!E:E)</f>
        <v>0</v>
      </c>
      <c r="E120" s="260">
        <f>SUMIF(xlsSAFT!D:D,Sheet1!B120,xlsSAFT!F:F)</f>
        <v>0</v>
      </c>
    </row>
    <row r="121" spans="1:5">
      <c r="A121" s="257">
        <v>300</v>
      </c>
      <c r="B121" s="258">
        <v>306307</v>
      </c>
      <c r="C121" s="258"/>
      <c r="D121" s="259">
        <f>SUMIF(xlsSAFT!D:D,Sheet1!B121,xlsSAFT!E:E)</f>
        <v>0</v>
      </c>
      <c r="E121" s="260">
        <f>SUMIF(xlsSAFT!D:D,Sheet1!B121,xlsSAFT!F:F)</f>
        <v>0</v>
      </c>
    </row>
    <row r="122" spans="1:5">
      <c r="A122" s="257">
        <v>300</v>
      </c>
      <c r="B122" s="258">
        <v>306308</v>
      </c>
      <c r="C122" s="258"/>
      <c r="D122" s="259">
        <f>SUMIF(xlsSAFT!D:D,Sheet1!B122,xlsSAFT!E:E)</f>
        <v>0</v>
      </c>
      <c r="E122" s="260">
        <f>SUMIF(xlsSAFT!D:D,Sheet1!B122,xlsSAFT!F:F)</f>
        <v>0</v>
      </c>
    </row>
    <row r="123" spans="1:5">
      <c r="A123" s="257">
        <v>300</v>
      </c>
      <c r="B123" s="258">
        <v>340301</v>
      </c>
      <c r="C123" s="258">
        <v>5</v>
      </c>
      <c r="D123" s="259">
        <f>SUMIF(xlsSAFT!D:D,Sheet1!B123,xlsSAFT!E:E)</f>
        <v>0</v>
      </c>
      <c r="E123" s="260">
        <f>SUMIF(xlsSAFT!D:D,Sheet1!B123,xlsSAFT!F:F)</f>
        <v>0</v>
      </c>
    </row>
    <row r="124" spans="1:5">
      <c r="A124" s="257">
        <v>300</v>
      </c>
      <c r="B124" s="258">
        <v>340302</v>
      </c>
      <c r="C124" s="258">
        <v>5</v>
      </c>
      <c r="D124" s="259">
        <f>SUMIF(xlsSAFT!D:D,Sheet1!B124,xlsSAFT!E:E)</f>
        <v>0</v>
      </c>
      <c r="E124" s="260">
        <f>SUMIF(xlsSAFT!D:D,Sheet1!B124,xlsSAFT!F:F)</f>
        <v>0</v>
      </c>
    </row>
    <row r="125" spans="1:5">
      <c r="A125" s="257">
        <v>300</v>
      </c>
      <c r="B125" s="258">
        <v>340303</v>
      </c>
      <c r="C125" s="258">
        <v>5</v>
      </c>
      <c r="D125" s="259">
        <f>SUMIF(xlsSAFT!D:D,Sheet1!B125,xlsSAFT!E:E)</f>
        <v>0</v>
      </c>
      <c r="E125" s="260">
        <f>SUMIF(xlsSAFT!D:D,Sheet1!B125,xlsSAFT!F:F)</f>
        <v>0</v>
      </c>
    </row>
    <row r="126" spans="1:5">
      <c r="A126" s="257">
        <v>300</v>
      </c>
      <c r="B126" s="258">
        <v>340201</v>
      </c>
      <c r="C126" s="258" t="s">
        <v>1072</v>
      </c>
      <c r="D126" s="259">
        <f>SUMIF(xlsSAFT!D:D,Sheet1!B126,xlsSAFT!E:E)</f>
        <v>0</v>
      </c>
      <c r="E126" s="260">
        <f>SUMIF(xlsSAFT!D:D,Sheet1!B126,xlsSAFT!F:F)</f>
        <v>0</v>
      </c>
    </row>
    <row r="127" spans="1:5">
      <c r="A127" s="257">
        <v>300</v>
      </c>
      <c r="B127" s="258">
        <v>340202</v>
      </c>
      <c r="C127" s="258" t="s">
        <v>1072</v>
      </c>
      <c r="D127" s="259">
        <f>SUMIF(xlsSAFT!D:D,Sheet1!B127,xlsSAFT!E:E)</f>
        <v>0</v>
      </c>
      <c r="E127" s="260">
        <f>SUMIF(xlsSAFT!D:D,Sheet1!B127,xlsSAFT!F:F)</f>
        <v>0</v>
      </c>
    </row>
    <row r="128" spans="1:5">
      <c r="A128" s="257">
        <v>300</v>
      </c>
      <c r="B128" s="258">
        <v>340203</v>
      </c>
      <c r="C128" s="258" t="s">
        <v>1072</v>
      </c>
      <c r="D128" s="259">
        <f>SUMIF(xlsSAFT!D:D,Sheet1!B128,xlsSAFT!E:E)</f>
        <v>0</v>
      </c>
      <c r="E128" s="260">
        <f>SUMIF(xlsSAFT!D:D,Sheet1!B128,xlsSAFT!F:F)</f>
        <v>0</v>
      </c>
    </row>
    <row r="129" spans="1:5">
      <c r="A129" s="257">
        <v>300</v>
      </c>
      <c r="B129" s="258">
        <v>340401</v>
      </c>
      <c r="C129" s="258">
        <v>6</v>
      </c>
      <c r="D129" s="259">
        <f>SUMIF(xlsSAFT!D:D,Sheet1!B129,xlsSAFT!E:E)</f>
        <v>0</v>
      </c>
      <c r="E129" s="260">
        <f>SUMIF(xlsSAFT!D:D,Sheet1!B129,xlsSAFT!F:F)</f>
        <v>0</v>
      </c>
    </row>
    <row r="130" spans="1:5">
      <c r="A130" s="257">
        <v>300</v>
      </c>
      <c r="B130" s="258">
        <v>340402</v>
      </c>
      <c r="C130" s="258">
        <v>6</v>
      </c>
      <c r="D130" s="259">
        <f>SUMIF(xlsSAFT!D:D,Sheet1!B130,xlsSAFT!E:E)</f>
        <v>0</v>
      </c>
      <c r="E130" s="260">
        <f>SUMIF(xlsSAFT!D:D,Sheet1!B130,xlsSAFT!F:F)</f>
        <v>0</v>
      </c>
    </row>
    <row r="131" spans="1:5">
      <c r="A131" s="257">
        <v>300</v>
      </c>
      <c r="B131" s="258">
        <v>340403</v>
      </c>
      <c r="C131" s="258">
        <v>6</v>
      </c>
      <c r="D131" s="259">
        <f>SUMIF(xlsSAFT!D:D,Sheet1!B131,xlsSAFT!E:E)</f>
        <v>0</v>
      </c>
      <c r="E131" s="260">
        <f>SUMIF(xlsSAFT!D:D,Sheet1!B131,xlsSAFT!F:F)</f>
        <v>0</v>
      </c>
    </row>
    <row r="132" spans="1:5">
      <c r="A132" s="257">
        <v>300</v>
      </c>
      <c r="B132" s="258">
        <v>340501</v>
      </c>
      <c r="C132" s="258">
        <v>7</v>
      </c>
      <c r="D132" s="259">
        <f>SUMIF(xlsSAFT!D:D,Sheet1!B132,xlsSAFT!E:E)</f>
        <v>0</v>
      </c>
      <c r="E132" s="260">
        <f>SUMIF(xlsSAFT!D:D,Sheet1!B132,xlsSAFT!F:F)</f>
        <v>0</v>
      </c>
    </row>
    <row r="133" spans="1:5">
      <c r="A133" s="257">
        <v>300</v>
      </c>
      <c r="B133" s="258">
        <v>340502</v>
      </c>
      <c r="C133" s="258">
        <v>7</v>
      </c>
      <c r="D133" s="259">
        <f>SUMIF(xlsSAFT!D:D,Sheet1!B133,xlsSAFT!E:E)</f>
        <v>0</v>
      </c>
      <c r="E133" s="260">
        <f>SUMIF(xlsSAFT!D:D,Sheet1!B133,xlsSAFT!F:F)</f>
        <v>0</v>
      </c>
    </row>
    <row r="134" spans="1:5">
      <c r="A134" s="257">
        <v>300</v>
      </c>
      <c r="B134" s="258">
        <v>340503</v>
      </c>
      <c r="C134" s="258">
        <v>7</v>
      </c>
      <c r="D134" s="259">
        <f>SUMIF(xlsSAFT!D:D,Sheet1!B134,xlsSAFT!E:E)</f>
        <v>0</v>
      </c>
      <c r="E134" s="260">
        <f>SUMIF(xlsSAFT!D:D,Sheet1!B134,xlsSAFT!F:F)</f>
        <v>0</v>
      </c>
    </row>
    <row r="135" spans="1:5">
      <c r="A135" s="257">
        <v>300</v>
      </c>
      <c r="B135" s="258">
        <v>340601</v>
      </c>
      <c r="C135" s="258">
        <v>7</v>
      </c>
      <c r="D135" s="259">
        <f>SUMIF(xlsSAFT!D:D,Sheet1!B135,xlsSAFT!E:E)</f>
        <v>0</v>
      </c>
      <c r="E135" s="260">
        <f>SUMIF(xlsSAFT!D:D,Sheet1!B135,xlsSAFT!F:F)</f>
        <v>0</v>
      </c>
    </row>
    <row r="136" spans="1:5">
      <c r="A136" s="257">
        <v>300</v>
      </c>
      <c r="B136" s="258">
        <v>340602</v>
      </c>
      <c r="C136" s="258">
        <v>7</v>
      </c>
      <c r="D136" s="259">
        <f>SUMIF(xlsSAFT!D:D,Sheet1!B136,xlsSAFT!E:E)</f>
        <v>0</v>
      </c>
      <c r="E136" s="260">
        <f>SUMIF(xlsSAFT!D:D,Sheet1!B136,xlsSAFT!F:F)</f>
        <v>0</v>
      </c>
    </row>
    <row r="137" spans="1:5">
      <c r="A137" s="257">
        <v>300</v>
      </c>
      <c r="B137" s="258">
        <v>340603</v>
      </c>
      <c r="C137" s="258">
        <v>7</v>
      </c>
      <c r="D137" s="259">
        <f>SUMIF(xlsSAFT!D:D,Sheet1!B137,xlsSAFT!E:E)</f>
        <v>0</v>
      </c>
      <c r="E137" s="260">
        <f>SUMIF(xlsSAFT!D:D,Sheet1!B137,xlsSAFT!F:F)</f>
        <v>0</v>
      </c>
    </row>
    <row r="138" spans="1:5">
      <c r="A138" s="257">
        <v>300</v>
      </c>
      <c r="B138" s="258">
        <v>340701</v>
      </c>
      <c r="C138" s="258" t="s">
        <v>1110</v>
      </c>
      <c r="D138" s="259">
        <f>SUMIF(xlsSAFT!D:D,Sheet1!B138,xlsSAFT!E:E)</f>
        <v>0</v>
      </c>
      <c r="E138" s="260">
        <f>SUMIF(xlsSAFT!D:D,Sheet1!B138,xlsSAFT!F:F)</f>
        <v>0</v>
      </c>
    </row>
    <row r="139" spans="1:5">
      <c r="A139" s="257">
        <v>300</v>
      </c>
      <c r="B139" s="258">
        <v>340702</v>
      </c>
      <c r="C139" s="258" t="s">
        <v>1110</v>
      </c>
      <c r="D139" s="259">
        <f>SUMIF(xlsSAFT!D:D,Sheet1!B139,xlsSAFT!E:E)</f>
        <v>0</v>
      </c>
      <c r="E139" s="260">
        <f>SUMIF(xlsSAFT!D:D,Sheet1!B139,xlsSAFT!F:F)</f>
        <v>0</v>
      </c>
    </row>
    <row r="140" spans="1:5">
      <c r="A140" s="257">
        <v>300</v>
      </c>
      <c r="B140" s="258">
        <v>340703</v>
      </c>
      <c r="C140" s="258" t="s">
        <v>1110</v>
      </c>
      <c r="D140" s="259">
        <f>SUMIF(xlsSAFT!D:D,Sheet1!B140,xlsSAFT!E:E)</f>
        <v>0</v>
      </c>
      <c r="E140" s="260">
        <f>SUMIF(xlsSAFT!D:D,Sheet1!B140,xlsSAFT!F:F)</f>
        <v>0</v>
      </c>
    </row>
    <row r="141" spans="1:5">
      <c r="A141" s="257">
        <v>300</v>
      </c>
      <c r="B141" s="258">
        <v>340801</v>
      </c>
      <c r="C141" s="258">
        <v>8</v>
      </c>
      <c r="D141" s="259">
        <f>SUMIF(xlsSAFT!D:D,Sheet1!B141,xlsSAFT!E:E)</f>
        <v>0</v>
      </c>
      <c r="E141" s="260">
        <f>SUMIF(xlsSAFT!D:D,Sheet1!B141,xlsSAFT!F:F)</f>
        <v>0</v>
      </c>
    </row>
    <row r="142" spans="1:5">
      <c r="A142" s="257">
        <v>300</v>
      </c>
      <c r="B142" s="258">
        <v>340802</v>
      </c>
      <c r="C142" s="258">
        <v>8</v>
      </c>
      <c r="D142" s="259">
        <f>SUMIF(xlsSAFT!D:D,Sheet1!B142,xlsSAFT!E:E)</f>
        <v>0</v>
      </c>
      <c r="E142" s="260">
        <f>SUMIF(xlsSAFT!D:D,Sheet1!B142,xlsSAFT!F:F)</f>
        <v>0</v>
      </c>
    </row>
    <row r="143" spans="1:5">
      <c r="A143" s="257">
        <v>300</v>
      </c>
      <c r="B143" s="258">
        <v>340803</v>
      </c>
      <c r="C143" s="258">
        <v>8</v>
      </c>
      <c r="D143" s="259">
        <f>SUMIF(xlsSAFT!D:D,Sheet1!B143,xlsSAFT!E:E)</f>
        <v>0</v>
      </c>
      <c r="E143" s="260">
        <f>SUMIF(xlsSAFT!D:D,Sheet1!B143,xlsSAFT!F:F)</f>
        <v>0</v>
      </c>
    </row>
    <row r="144" spans="1:5">
      <c r="A144" s="257">
        <v>300</v>
      </c>
      <c r="B144" s="258">
        <v>340905</v>
      </c>
      <c r="C144" s="258" t="s">
        <v>1129</v>
      </c>
      <c r="D144" s="259">
        <f>SUMIF(xlsSAFT!D:D,Sheet1!B144,xlsSAFT!E:E)</f>
        <v>0</v>
      </c>
      <c r="E144" s="260">
        <f>SUMIF(xlsSAFT!D:D,Sheet1!B144,xlsSAFT!F:F)</f>
        <v>0</v>
      </c>
    </row>
    <row r="145" spans="1:5">
      <c r="A145" s="257">
        <v>300</v>
      </c>
      <c r="B145" s="258">
        <v>340904</v>
      </c>
      <c r="C145" s="258" t="s">
        <v>1129</v>
      </c>
      <c r="D145" s="259">
        <f>SUMIF(xlsSAFT!D:D,Sheet1!B145,xlsSAFT!E:E)</f>
        <v>0</v>
      </c>
      <c r="E145" s="260">
        <f>SUMIF(xlsSAFT!D:D,Sheet1!B145,xlsSAFT!F:F)</f>
        <v>0</v>
      </c>
    </row>
    <row r="146" spans="1:5">
      <c r="A146" s="257">
        <v>300</v>
      </c>
      <c r="B146" s="258">
        <v>340901</v>
      </c>
      <c r="C146" s="258" t="s">
        <v>1129</v>
      </c>
      <c r="D146" s="259">
        <f>SUMIF(xlsSAFT!D:D,Sheet1!B146,xlsSAFT!E:E)</f>
        <v>0</v>
      </c>
      <c r="E146" s="260">
        <f>SUMIF(xlsSAFT!D:D,Sheet1!B146,xlsSAFT!F:F)</f>
        <v>0</v>
      </c>
    </row>
    <row r="147" spans="1:5">
      <c r="A147" s="257">
        <v>300</v>
      </c>
      <c r="B147" s="258">
        <v>340902</v>
      </c>
      <c r="C147" s="258" t="s">
        <v>1137</v>
      </c>
      <c r="D147" s="259">
        <f>SUMIF(xlsSAFT!D:D,Sheet1!B147,xlsSAFT!E:E)</f>
        <v>0</v>
      </c>
      <c r="E147" s="260">
        <f>SUMIF(xlsSAFT!D:D,Sheet1!B147,xlsSAFT!F:F)</f>
        <v>0</v>
      </c>
    </row>
    <row r="148" spans="1:5">
      <c r="A148" s="257">
        <v>300</v>
      </c>
      <c r="B148" s="258">
        <v>340903</v>
      </c>
      <c r="C148" s="258" t="s">
        <v>1140</v>
      </c>
      <c r="D148" s="259">
        <f>SUMIF(xlsSAFT!D:D,Sheet1!B148,xlsSAFT!E:E)</f>
        <v>0</v>
      </c>
      <c r="E148" s="260">
        <f>SUMIF(xlsSAFT!D:D,Sheet1!B148,xlsSAFT!F:F)</f>
        <v>0</v>
      </c>
    </row>
    <row r="149" spans="1:5">
      <c r="A149" s="257">
        <v>300</v>
      </c>
      <c r="B149" s="258">
        <v>341101</v>
      </c>
      <c r="C149" s="258">
        <v>24</v>
      </c>
      <c r="D149" s="259">
        <f>SUMIF(xlsSAFT!D:D,Sheet1!B149,xlsSAFT!E:E)</f>
        <v>0</v>
      </c>
      <c r="E149" s="260">
        <f>SUMIF(xlsSAFT!D:D,Sheet1!B149,xlsSAFT!F:F)</f>
        <v>0</v>
      </c>
    </row>
    <row r="150" spans="1:5">
      <c r="A150" s="257">
        <v>300</v>
      </c>
      <c r="B150" s="258">
        <v>341102</v>
      </c>
      <c r="C150" s="258">
        <v>25</v>
      </c>
      <c r="D150" s="259">
        <f>SUMIF(xlsSAFT!D:D,Sheet1!B150,xlsSAFT!E:E)</f>
        <v>0</v>
      </c>
      <c r="E150" s="260">
        <f>SUMIF(xlsSAFT!D:D,Sheet1!B150,xlsSAFT!F:F)</f>
        <v>0</v>
      </c>
    </row>
    <row r="151" spans="1:5">
      <c r="A151" s="257">
        <v>300</v>
      </c>
      <c r="B151" s="258">
        <v>341103</v>
      </c>
      <c r="C151" s="258">
        <v>26</v>
      </c>
      <c r="D151" s="259">
        <f>SUMIF(xlsSAFT!D:D,Sheet1!B151,xlsSAFT!E:E)</f>
        <v>0</v>
      </c>
      <c r="E151" s="260">
        <f>SUMIF(xlsSAFT!D:D,Sheet1!B151,xlsSAFT!F:F)</f>
        <v>0</v>
      </c>
    </row>
    <row r="152" spans="1:5">
      <c r="A152" s="257">
        <v>300</v>
      </c>
      <c r="B152" s="258">
        <v>341201</v>
      </c>
      <c r="C152" s="258">
        <v>24</v>
      </c>
      <c r="D152" s="259">
        <f>SUMIF(xlsSAFT!D:D,Sheet1!B152,xlsSAFT!E:E)</f>
        <v>0</v>
      </c>
      <c r="E152" s="260">
        <f>SUMIF(xlsSAFT!D:D,Sheet1!B152,xlsSAFT!F:F)</f>
        <v>0</v>
      </c>
    </row>
    <row r="153" spans="1:5">
      <c r="A153" s="257">
        <v>300</v>
      </c>
      <c r="B153" s="258">
        <v>341202</v>
      </c>
      <c r="C153" s="258">
        <v>25</v>
      </c>
      <c r="D153" s="259">
        <f>SUMIF(xlsSAFT!D:D,Sheet1!B153,xlsSAFT!E:E)</f>
        <v>0</v>
      </c>
      <c r="E153" s="260">
        <f>SUMIF(xlsSAFT!D:D,Sheet1!B153,xlsSAFT!F:F)</f>
        <v>0</v>
      </c>
    </row>
    <row r="154" spans="1:5">
      <c r="A154" s="257">
        <v>300</v>
      </c>
      <c r="B154" s="258">
        <v>341203</v>
      </c>
      <c r="C154" s="258">
        <v>26</v>
      </c>
      <c r="D154" s="259">
        <f>SUMIF(xlsSAFT!D:D,Sheet1!B154,xlsSAFT!E:E)</f>
        <v>0</v>
      </c>
      <c r="E154" s="260">
        <f>SUMIF(xlsSAFT!D:D,Sheet1!B154,xlsSAFT!F:F)</f>
        <v>0</v>
      </c>
    </row>
    <row r="155" spans="1:5">
      <c r="A155" s="257">
        <v>300</v>
      </c>
      <c r="B155" s="258">
        <v>347303</v>
      </c>
      <c r="C155" s="258">
        <v>24</v>
      </c>
      <c r="D155" s="259">
        <f>SUMIF(xlsSAFT!D:D,Sheet1!B155,xlsSAFT!E:E)</f>
        <v>0</v>
      </c>
      <c r="E155" s="260">
        <f>SUMIF(xlsSAFT!D:D,Sheet1!B155,xlsSAFT!F:F)</f>
        <v>0</v>
      </c>
    </row>
    <row r="156" spans="1:5">
      <c r="A156" s="257">
        <v>300</v>
      </c>
      <c r="B156" s="258">
        <v>347304</v>
      </c>
      <c r="C156" s="258">
        <v>25</v>
      </c>
      <c r="D156" s="259">
        <f>SUMIF(xlsSAFT!D:D,Sheet1!B156,xlsSAFT!E:E)</f>
        <v>0</v>
      </c>
      <c r="E156" s="260">
        <f>SUMIF(xlsSAFT!D:D,Sheet1!B156,xlsSAFT!F:F)</f>
        <v>0</v>
      </c>
    </row>
    <row r="157" spans="1:5">
      <c r="A157" s="257">
        <v>300</v>
      </c>
      <c r="B157" s="258">
        <v>347305</v>
      </c>
      <c r="C157" s="258">
        <v>26</v>
      </c>
      <c r="D157" s="259">
        <f>SUMIF(xlsSAFT!D:D,Sheet1!B157,xlsSAFT!E:E)</f>
        <v>0</v>
      </c>
      <c r="E157" s="260">
        <f>SUMIF(xlsSAFT!D:D,Sheet1!B157,xlsSAFT!F:F)</f>
        <v>0</v>
      </c>
    </row>
    <row r="158" spans="1:5">
      <c r="A158" s="257">
        <v>300</v>
      </c>
      <c r="B158" s="258">
        <v>348301</v>
      </c>
      <c r="C158" s="258">
        <v>28</v>
      </c>
      <c r="D158" s="259">
        <f>SUMIF(xlsSAFT!D:D,Sheet1!B158,xlsSAFT!E:E)</f>
        <v>0</v>
      </c>
      <c r="E158" s="260">
        <f>SUMIF(xlsSAFT!D:D,Sheet1!B158,xlsSAFT!F:F)</f>
        <v>0</v>
      </c>
    </row>
    <row r="159" spans="1:5">
      <c r="A159" s="257">
        <v>300</v>
      </c>
      <c r="B159" s="258">
        <v>348302</v>
      </c>
      <c r="C159" s="258">
        <v>30</v>
      </c>
      <c r="D159" s="259">
        <f>SUMIF(xlsSAFT!D:D,Sheet1!B159,xlsSAFT!E:E)</f>
        <v>0</v>
      </c>
      <c r="E159" s="260">
        <f>SUMIF(xlsSAFT!D:D,Sheet1!B159,xlsSAFT!F:F)</f>
        <v>0</v>
      </c>
    </row>
    <row r="160" spans="1:5">
      <c r="A160" s="257">
        <v>300</v>
      </c>
      <c r="B160" s="258">
        <v>348303</v>
      </c>
      <c r="C160" s="258">
        <v>30.1</v>
      </c>
      <c r="D160" s="259">
        <f>SUMIF(xlsSAFT!D:D,Sheet1!B160,xlsSAFT!E:E)</f>
        <v>0</v>
      </c>
      <c r="E160" s="260">
        <f>SUMIF(xlsSAFT!D:D,Sheet1!B160,xlsSAFT!F:F)</f>
        <v>0</v>
      </c>
    </row>
    <row r="161" spans="1:5">
      <c r="A161" s="257">
        <v>300</v>
      </c>
      <c r="B161" s="258">
        <v>348304</v>
      </c>
      <c r="C161" s="258">
        <v>33</v>
      </c>
      <c r="D161" s="259">
        <f>SUMIF(xlsSAFT!D:D,Sheet1!B161,xlsSAFT!E:E)</f>
        <v>0</v>
      </c>
      <c r="E161" s="260">
        <f>SUMIF(xlsSAFT!D:D,Sheet1!B161,xlsSAFT!F:F)</f>
        <v>0</v>
      </c>
    </row>
    <row r="162" spans="1:5">
      <c r="A162" s="257">
        <v>300</v>
      </c>
      <c r="B162" s="258">
        <v>348305</v>
      </c>
      <c r="C162" s="258">
        <v>33</v>
      </c>
      <c r="D162" s="259">
        <f>SUMIF(xlsSAFT!D:D,Sheet1!B162,xlsSAFT!E:E)</f>
        <v>0</v>
      </c>
      <c r="E162" s="260">
        <f>SUMIF(xlsSAFT!D:D,Sheet1!B162,xlsSAFT!F:F)</f>
        <v>0</v>
      </c>
    </row>
    <row r="163" spans="1:5">
      <c r="A163" s="257">
        <v>300</v>
      </c>
      <c r="B163" s="258">
        <v>348306</v>
      </c>
      <c r="C163" s="258">
        <v>33</v>
      </c>
      <c r="D163" s="259">
        <f>SUMIF(xlsSAFT!D:D,Sheet1!B163,xlsSAFT!E:E)</f>
        <v>0</v>
      </c>
      <c r="E163" s="260">
        <f>SUMIF(xlsSAFT!D:D,Sheet1!B163,xlsSAFT!F:F)</f>
        <v>0</v>
      </c>
    </row>
    <row r="164" spans="1:5">
      <c r="A164" s="257">
        <v>300</v>
      </c>
      <c r="B164" s="258">
        <v>349105</v>
      </c>
      <c r="C164" s="258">
        <v>34</v>
      </c>
      <c r="D164" s="259">
        <f>SUMIF(xlsSAFT!D:D,Sheet1!B164,xlsSAFT!E:E)</f>
        <v>0</v>
      </c>
      <c r="E164" s="260">
        <f>SUMIF(xlsSAFT!D:D,Sheet1!B164,xlsSAFT!F:F)</f>
        <v>0</v>
      </c>
    </row>
    <row r="165" spans="1:5">
      <c r="A165" s="257">
        <v>300</v>
      </c>
      <c r="B165" s="258">
        <v>349104</v>
      </c>
      <c r="C165" s="258">
        <v>34</v>
      </c>
      <c r="D165" s="259">
        <f>SUMIF(xlsSAFT!D:D,Sheet1!B165,xlsSAFT!E:E)</f>
        <v>0</v>
      </c>
      <c r="E165" s="260">
        <f>SUMIF(xlsSAFT!D:D,Sheet1!B165,xlsSAFT!F:F)</f>
        <v>0</v>
      </c>
    </row>
    <row r="166" spans="1:5">
      <c r="A166" s="257">
        <v>300</v>
      </c>
      <c r="B166" s="258">
        <v>349101</v>
      </c>
      <c r="C166" s="258">
        <v>34</v>
      </c>
      <c r="D166" s="259">
        <f>SUMIF(xlsSAFT!D:D,Sheet1!B166,xlsSAFT!E:E)</f>
        <v>0</v>
      </c>
      <c r="E166" s="260">
        <f>SUMIF(xlsSAFT!D:D,Sheet1!B166,xlsSAFT!F:F)</f>
        <v>0</v>
      </c>
    </row>
    <row r="167" spans="1:5">
      <c r="A167" s="257">
        <v>300</v>
      </c>
      <c r="B167" s="258">
        <v>349102</v>
      </c>
      <c r="C167" s="258">
        <v>34</v>
      </c>
      <c r="D167" s="259">
        <f>SUMIF(xlsSAFT!D:D,Sheet1!B167,xlsSAFT!E:E)</f>
        <v>0</v>
      </c>
      <c r="E167" s="260">
        <f>SUMIF(xlsSAFT!D:D,Sheet1!B167,xlsSAFT!F:F)</f>
        <v>0</v>
      </c>
    </row>
    <row r="168" spans="1:5">
      <c r="A168" s="257">
        <v>300</v>
      </c>
      <c r="B168" s="258">
        <v>349103</v>
      </c>
      <c r="C168" s="258">
        <v>34</v>
      </c>
      <c r="D168" s="259">
        <f>SUMIF(xlsSAFT!D:D,Sheet1!B168,xlsSAFT!E:E)</f>
        <v>0</v>
      </c>
      <c r="E168" s="260">
        <f>SUMIF(xlsSAFT!D:D,Sheet1!B168,xlsSAFT!F:F)</f>
        <v>0</v>
      </c>
    </row>
    <row r="169" spans="1:5">
      <c r="A169" s="257">
        <v>300</v>
      </c>
      <c r="B169" s="258">
        <v>347301</v>
      </c>
      <c r="C169" s="258">
        <v>35</v>
      </c>
      <c r="D169" s="259">
        <f>SUMIF(xlsSAFT!D:D,Sheet1!B169,xlsSAFT!E:E)</f>
        <v>0</v>
      </c>
      <c r="E169" s="260">
        <f>SUMIF(xlsSAFT!D:D,Sheet1!B169,xlsSAFT!F:F)</f>
        <v>0</v>
      </c>
    </row>
    <row r="170" spans="1:5">
      <c r="A170" s="257">
        <v>300</v>
      </c>
      <c r="B170" s="258">
        <v>347314</v>
      </c>
      <c r="C170" s="258">
        <v>35</v>
      </c>
      <c r="D170" s="259">
        <f>SUMIF(xlsSAFT!D:D,Sheet1!B170,xlsSAFT!E:E)</f>
        <v>0</v>
      </c>
      <c r="E170" s="260">
        <f>SUMIF(xlsSAFT!D:D,Sheet1!B170,xlsSAFT!F:F)</f>
        <v>0</v>
      </c>
    </row>
    <row r="171" spans="1:5">
      <c r="A171" s="257">
        <v>300</v>
      </c>
      <c r="B171" s="258">
        <v>347311</v>
      </c>
      <c r="C171" s="258">
        <v>35</v>
      </c>
      <c r="D171" s="259">
        <f>SUMIF(xlsSAFT!D:D,Sheet1!B171,xlsSAFT!E:E)</f>
        <v>0</v>
      </c>
      <c r="E171" s="260">
        <f>SUMIF(xlsSAFT!D:D,Sheet1!B171,xlsSAFT!F:F)</f>
        <v>0</v>
      </c>
    </row>
    <row r="172" spans="1:5">
      <c r="A172" s="257">
        <v>300</v>
      </c>
      <c r="B172" s="258">
        <v>347312</v>
      </c>
      <c r="C172" s="258">
        <v>35</v>
      </c>
      <c r="D172" s="259">
        <f>SUMIF(xlsSAFT!D:D,Sheet1!B172,xlsSAFT!E:E)</f>
        <v>0</v>
      </c>
      <c r="E172" s="260">
        <f>SUMIF(xlsSAFT!D:D,Sheet1!B172,xlsSAFT!F:F)</f>
        <v>0</v>
      </c>
    </row>
    <row r="173" spans="1:5">
      <c r="A173" s="257">
        <v>300</v>
      </c>
      <c r="B173" s="258">
        <v>347313</v>
      </c>
      <c r="C173" s="258">
        <v>35</v>
      </c>
      <c r="D173" s="259">
        <f>SUMIF(xlsSAFT!D:D,Sheet1!B173,xlsSAFT!E:E)</f>
        <v>0</v>
      </c>
      <c r="E173" s="260">
        <f>SUMIF(xlsSAFT!D:D,Sheet1!B173,xlsSAFT!F:F)</f>
        <v>0</v>
      </c>
    </row>
    <row r="174" spans="1:5">
      <c r="A174" s="257">
        <v>300</v>
      </c>
      <c r="B174" s="258">
        <v>347302</v>
      </c>
      <c r="C174" s="258">
        <v>35</v>
      </c>
      <c r="D174" s="259">
        <f>SUMIF(xlsSAFT!D:D,Sheet1!B174,xlsSAFT!E:E)</f>
        <v>0</v>
      </c>
      <c r="E174" s="260">
        <f>SUMIF(xlsSAFT!D:D,Sheet1!B174,xlsSAFT!F:F)</f>
        <v>0</v>
      </c>
    </row>
    <row r="175" spans="1:5">
      <c r="A175" s="257">
        <v>300</v>
      </c>
      <c r="B175" s="258">
        <v>347324</v>
      </c>
      <c r="C175" s="258">
        <v>35</v>
      </c>
      <c r="D175" s="259">
        <f>SUMIF(xlsSAFT!D:D,Sheet1!B175,xlsSAFT!E:E)</f>
        <v>0</v>
      </c>
      <c r="E175" s="260">
        <f>SUMIF(xlsSAFT!D:D,Sheet1!B175,xlsSAFT!F:F)</f>
        <v>0</v>
      </c>
    </row>
    <row r="176" spans="1:5">
      <c r="A176" s="257">
        <v>300</v>
      </c>
      <c r="B176" s="258">
        <v>347321</v>
      </c>
      <c r="C176" s="258">
        <v>35</v>
      </c>
      <c r="D176" s="259">
        <f>SUMIF(xlsSAFT!D:D,Sheet1!B176,xlsSAFT!E:E)</f>
        <v>0</v>
      </c>
      <c r="E176" s="260">
        <f>SUMIF(xlsSAFT!D:D,Sheet1!B176,xlsSAFT!F:F)</f>
        <v>0</v>
      </c>
    </row>
    <row r="177" spans="1:5">
      <c r="A177" s="257">
        <v>300</v>
      </c>
      <c r="B177" s="258">
        <v>347322</v>
      </c>
      <c r="C177" s="258">
        <v>35</v>
      </c>
      <c r="D177" s="259">
        <f>SUMIF(xlsSAFT!D:D,Sheet1!B177,xlsSAFT!E:E)</f>
        <v>0</v>
      </c>
      <c r="E177" s="260">
        <f>SUMIF(xlsSAFT!D:D,Sheet1!B177,xlsSAFT!F:F)</f>
        <v>0</v>
      </c>
    </row>
    <row r="178" spans="1:5">
      <c r="A178" s="257">
        <v>300</v>
      </c>
      <c r="B178" s="258">
        <v>347323</v>
      </c>
      <c r="C178" s="258">
        <v>35</v>
      </c>
      <c r="D178" s="259">
        <f>SUMIF(xlsSAFT!D:D,Sheet1!B178,xlsSAFT!E:E)</f>
        <v>0</v>
      </c>
      <c r="E178" s="260">
        <f>SUMIF(xlsSAFT!D:D,Sheet1!B178,xlsSAFT!F:F)</f>
        <v>0</v>
      </c>
    </row>
    <row r="179" spans="1:5">
      <c r="A179" s="257">
        <v>300</v>
      </c>
      <c r="B179" s="258">
        <v>341301</v>
      </c>
      <c r="C179" s="258"/>
      <c r="D179" s="259">
        <f>SUMIF(xlsSAFT!D:D,Sheet1!B179,xlsSAFT!E:E)</f>
        <v>0</v>
      </c>
      <c r="E179" s="260">
        <f>SUMIF(xlsSAFT!D:D,Sheet1!B179,xlsSAFT!F:F)</f>
        <v>0</v>
      </c>
    </row>
    <row r="180" spans="1:5">
      <c r="A180" s="257">
        <v>300</v>
      </c>
      <c r="B180" s="258">
        <v>341302</v>
      </c>
      <c r="C180" s="258"/>
      <c r="D180" s="259">
        <f>SUMIF(xlsSAFT!D:D,Sheet1!B180,xlsSAFT!E:E)</f>
        <v>0</v>
      </c>
      <c r="E180" s="260">
        <f>SUMIF(xlsSAFT!D:D,Sheet1!B180,xlsSAFT!F:F)</f>
        <v>0</v>
      </c>
    </row>
    <row r="181" spans="1:5">
      <c r="A181" s="257">
        <v>300</v>
      </c>
      <c r="B181" s="258">
        <v>341303</v>
      </c>
      <c r="C181" s="258"/>
      <c r="D181" s="259">
        <f>SUMIF(xlsSAFT!D:D,Sheet1!B181,xlsSAFT!E:E)</f>
        <v>0</v>
      </c>
      <c r="E181" s="260">
        <f>SUMIF(xlsSAFT!D:D,Sheet1!B181,xlsSAFT!F:F)</f>
        <v>0</v>
      </c>
    </row>
    <row r="182" spans="1:5">
      <c r="A182" s="257">
        <v>300</v>
      </c>
      <c r="B182" s="258">
        <v>341304</v>
      </c>
      <c r="C182" s="258"/>
      <c r="D182" s="259">
        <f>SUMIF(xlsSAFT!D:D,Sheet1!B182,xlsSAFT!E:E)</f>
        <v>0</v>
      </c>
      <c r="E182" s="260">
        <f>SUMIF(xlsSAFT!D:D,Sheet1!B182,xlsSAFT!F:F)</f>
        <v>0</v>
      </c>
    </row>
    <row r="183" spans="1:5">
      <c r="A183" s="257">
        <v>300</v>
      </c>
      <c r="B183" s="258">
        <v>346301</v>
      </c>
      <c r="C183" s="258"/>
      <c r="D183" s="259">
        <f>SUMIF(xlsSAFT!D:D,Sheet1!B183,xlsSAFT!E:E)</f>
        <v>0</v>
      </c>
      <c r="E183" s="260">
        <f>SUMIF(xlsSAFT!D:D,Sheet1!B183,xlsSAFT!F:F)</f>
        <v>0</v>
      </c>
    </row>
    <row r="184" spans="1:5">
      <c r="A184" s="257">
        <v>300</v>
      </c>
      <c r="B184" s="258">
        <v>346311</v>
      </c>
      <c r="C184" s="258"/>
      <c r="D184" s="259">
        <f>SUMIF(xlsSAFT!D:D,Sheet1!B184,xlsSAFT!E:E)</f>
        <v>0</v>
      </c>
      <c r="E184" s="260">
        <f>SUMIF(xlsSAFT!D:D,Sheet1!B184,xlsSAFT!F:F)</f>
        <v>0</v>
      </c>
    </row>
    <row r="185" spans="1:5">
      <c r="A185" s="257">
        <v>300</v>
      </c>
      <c r="B185" s="258">
        <v>346312</v>
      </c>
      <c r="C185" s="258"/>
      <c r="D185" s="259">
        <f>SUMIF(xlsSAFT!D:D,Sheet1!B185,xlsSAFT!E:E)</f>
        <v>0</v>
      </c>
      <c r="E185" s="260">
        <f>SUMIF(xlsSAFT!D:D,Sheet1!B185,xlsSAFT!F:F)</f>
        <v>0</v>
      </c>
    </row>
    <row r="186" spans="1:5">
      <c r="A186" s="257">
        <v>300</v>
      </c>
      <c r="B186" s="258">
        <v>346302</v>
      </c>
      <c r="C186" s="258"/>
      <c r="D186" s="259">
        <f>SUMIF(xlsSAFT!D:D,Sheet1!B186,xlsSAFT!E:E)</f>
        <v>0</v>
      </c>
      <c r="E186" s="260">
        <f>SUMIF(xlsSAFT!D:D,Sheet1!B186,xlsSAFT!F:F)</f>
        <v>0</v>
      </c>
    </row>
    <row r="187" spans="1:5">
      <c r="A187" s="257">
        <v>300</v>
      </c>
      <c r="B187" s="258">
        <v>346303</v>
      </c>
      <c r="C187" s="258"/>
      <c r="D187" s="259">
        <f>SUMIF(xlsSAFT!D:D,Sheet1!B187,xlsSAFT!E:E)</f>
        <v>0</v>
      </c>
      <c r="E187" s="260">
        <f>SUMIF(xlsSAFT!D:D,Sheet1!B187,xlsSAFT!F:F)</f>
        <v>0</v>
      </c>
    </row>
    <row r="188" spans="1:5">
      <c r="A188" s="257">
        <v>300</v>
      </c>
      <c r="B188" s="258">
        <v>346304</v>
      </c>
      <c r="C188" s="258"/>
      <c r="D188" s="259">
        <f>SUMIF(xlsSAFT!D:D,Sheet1!B188,xlsSAFT!E:E)</f>
        <v>0</v>
      </c>
      <c r="E188" s="260">
        <f>SUMIF(xlsSAFT!D:D,Sheet1!B188,xlsSAFT!F:F)</f>
        <v>0</v>
      </c>
    </row>
    <row r="189" spans="1:5">
      <c r="A189" s="257">
        <v>300</v>
      </c>
      <c r="B189" s="258">
        <v>346309</v>
      </c>
      <c r="C189" s="258"/>
      <c r="D189" s="259">
        <f>SUMIF(xlsSAFT!D:D,Sheet1!B189,xlsSAFT!E:E)</f>
        <v>0</v>
      </c>
      <c r="E189" s="260">
        <f>SUMIF(xlsSAFT!D:D,Sheet1!B189,xlsSAFT!F:F)</f>
        <v>0</v>
      </c>
    </row>
    <row r="190" spans="1:5">
      <c r="A190" s="257">
        <v>300</v>
      </c>
      <c r="B190" s="258">
        <v>346310</v>
      </c>
      <c r="C190" s="258"/>
      <c r="D190" s="259">
        <f>SUMIF(xlsSAFT!D:D,Sheet1!B190,xlsSAFT!E:E)</f>
        <v>0</v>
      </c>
      <c r="E190" s="260">
        <f>SUMIF(xlsSAFT!D:D,Sheet1!B190,xlsSAFT!F:F)</f>
        <v>0</v>
      </c>
    </row>
    <row r="191" spans="1:5">
      <c r="A191" s="257">
        <v>300</v>
      </c>
      <c r="B191" s="258">
        <v>346306</v>
      </c>
      <c r="C191" s="258"/>
      <c r="D191" s="259">
        <f>SUMIF(xlsSAFT!D:D,Sheet1!B191,xlsSAFT!E:E)</f>
        <v>0</v>
      </c>
      <c r="E191" s="260">
        <f>SUMIF(xlsSAFT!D:D,Sheet1!B191,xlsSAFT!F:F)</f>
        <v>0</v>
      </c>
    </row>
    <row r="192" spans="1:5">
      <c r="A192" s="257">
        <v>300</v>
      </c>
      <c r="B192" s="258">
        <v>346307</v>
      </c>
      <c r="C192" s="258"/>
      <c r="D192" s="259">
        <f>SUMIF(xlsSAFT!D:D,Sheet1!B192,xlsSAFT!E:E)</f>
        <v>0</v>
      </c>
      <c r="E192" s="260">
        <f>SUMIF(xlsSAFT!D:D,Sheet1!B192,xlsSAFT!F:F)</f>
        <v>0</v>
      </c>
    </row>
    <row r="193" spans="1:5">
      <c r="A193" s="257">
        <v>300</v>
      </c>
      <c r="B193" s="258">
        <v>346308</v>
      </c>
      <c r="C193" s="258"/>
      <c r="D193" s="259">
        <f>SUMIF(xlsSAFT!D:D,Sheet1!B193,xlsSAFT!E:E)</f>
        <v>0</v>
      </c>
      <c r="E193" s="260">
        <f>SUMIF(xlsSAFT!D:D,Sheet1!B193,xlsSAFT!F:F)</f>
        <v>0</v>
      </c>
    </row>
    <row r="194" spans="1:5">
      <c r="A194" s="257">
        <v>300</v>
      </c>
      <c r="B194" s="258">
        <v>390301</v>
      </c>
      <c r="C194" s="258">
        <v>5</v>
      </c>
      <c r="D194" s="259">
        <f>SUMIF(xlsSAFT!D:D,Sheet1!B194,xlsSAFT!E:E)</f>
        <v>0</v>
      </c>
      <c r="E194" s="260">
        <f>SUMIF(xlsSAFT!D:D,Sheet1!B194,xlsSAFT!F:F)</f>
        <v>0</v>
      </c>
    </row>
    <row r="195" spans="1:5">
      <c r="A195" s="257">
        <v>300</v>
      </c>
      <c r="B195" s="258">
        <v>390302</v>
      </c>
      <c r="C195" s="258">
        <v>5</v>
      </c>
      <c r="D195" s="259">
        <f>SUMIF(xlsSAFT!D:D,Sheet1!B195,xlsSAFT!E:E)</f>
        <v>0</v>
      </c>
      <c r="E195" s="260">
        <f>SUMIF(xlsSAFT!D:D,Sheet1!B195,xlsSAFT!F:F)</f>
        <v>0</v>
      </c>
    </row>
    <row r="196" spans="1:5">
      <c r="A196" s="257">
        <v>300</v>
      </c>
      <c r="B196" s="258">
        <v>390303</v>
      </c>
      <c r="C196" s="258">
        <v>5</v>
      </c>
      <c r="D196" s="259">
        <f>SUMIF(xlsSAFT!D:D,Sheet1!B196,xlsSAFT!E:E)</f>
        <v>0</v>
      </c>
      <c r="E196" s="260">
        <f>SUMIF(xlsSAFT!D:D,Sheet1!B196,xlsSAFT!F:F)</f>
        <v>0</v>
      </c>
    </row>
    <row r="197" spans="1:5">
      <c r="A197" s="257">
        <v>300</v>
      </c>
      <c r="B197" s="258">
        <v>390201</v>
      </c>
      <c r="C197" s="258" t="s">
        <v>1072</v>
      </c>
      <c r="D197" s="259">
        <f>SUMIF(xlsSAFT!D:D,Sheet1!B197,xlsSAFT!E:E)</f>
        <v>0</v>
      </c>
      <c r="E197" s="260">
        <f>SUMIF(xlsSAFT!D:D,Sheet1!B197,xlsSAFT!F:F)</f>
        <v>0</v>
      </c>
    </row>
    <row r="198" spans="1:5">
      <c r="A198" s="257">
        <v>300</v>
      </c>
      <c r="B198" s="258">
        <v>390202</v>
      </c>
      <c r="C198" s="258" t="s">
        <v>1072</v>
      </c>
      <c r="D198" s="259">
        <f>SUMIF(xlsSAFT!D:D,Sheet1!B198,xlsSAFT!E:E)</f>
        <v>0</v>
      </c>
      <c r="E198" s="260">
        <f>SUMIF(xlsSAFT!D:D,Sheet1!B198,xlsSAFT!F:F)</f>
        <v>0</v>
      </c>
    </row>
    <row r="199" spans="1:5">
      <c r="A199" s="257">
        <v>300</v>
      </c>
      <c r="B199" s="258">
        <v>390203</v>
      </c>
      <c r="C199" s="258" t="s">
        <v>1072</v>
      </c>
      <c r="D199" s="259">
        <f>SUMIF(xlsSAFT!D:D,Sheet1!B199,xlsSAFT!E:E)</f>
        <v>0</v>
      </c>
      <c r="E199" s="260">
        <f>SUMIF(xlsSAFT!D:D,Sheet1!B199,xlsSAFT!F:F)</f>
        <v>0</v>
      </c>
    </row>
    <row r="200" spans="1:5">
      <c r="A200" s="257">
        <v>300</v>
      </c>
      <c r="B200" s="258">
        <v>390401</v>
      </c>
      <c r="C200" s="258">
        <v>6</v>
      </c>
      <c r="D200" s="259">
        <f>SUMIF(xlsSAFT!D:D,Sheet1!B200,xlsSAFT!E:E)</f>
        <v>0</v>
      </c>
      <c r="E200" s="260">
        <f>SUMIF(xlsSAFT!D:D,Sheet1!B200,xlsSAFT!F:F)</f>
        <v>0</v>
      </c>
    </row>
    <row r="201" spans="1:5">
      <c r="A201" s="257">
        <v>300</v>
      </c>
      <c r="B201" s="258">
        <v>390402</v>
      </c>
      <c r="C201" s="258">
        <v>6</v>
      </c>
      <c r="D201" s="259">
        <f>SUMIF(xlsSAFT!D:D,Sheet1!B201,xlsSAFT!E:E)</f>
        <v>0</v>
      </c>
      <c r="E201" s="260">
        <f>SUMIF(xlsSAFT!D:D,Sheet1!B201,xlsSAFT!F:F)</f>
        <v>0</v>
      </c>
    </row>
    <row r="202" spans="1:5">
      <c r="A202" s="257">
        <v>300</v>
      </c>
      <c r="B202" s="258">
        <v>390403</v>
      </c>
      <c r="C202" s="258">
        <v>6</v>
      </c>
      <c r="D202" s="259">
        <f>SUMIF(xlsSAFT!D:D,Sheet1!B202,xlsSAFT!E:E)</f>
        <v>0</v>
      </c>
      <c r="E202" s="260">
        <f>SUMIF(xlsSAFT!D:D,Sheet1!B202,xlsSAFT!F:F)</f>
        <v>0</v>
      </c>
    </row>
    <row r="203" spans="1:5">
      <c r="A203" s="257">
        <v>300</v>
      </c>
      <c r="B203" s="258">
        <v>390501</v>
      </c>
      <c r="C203" s="258">
        <v>7</v>
      </c>
      <c r="D203" s="259">
        <f>SUMIF(xlsSAFT!D:D,Sheet1!B203,xlsSAFT!E:E)</f>
        <v>0</v>
      </c>
      <c r="E203" s="260">
        <f>SUMIF(xlsSAFT!D:D,Sheet1!B203,xlsSAFT!F:F)</f>
        <v>0</v>
      </c>
    </row>
    <row r="204" spans="1:5">
      <c r="A204" s="257">
        <v>300</v>
      </c>
      <c r="B204" s="258">
        <v>390502</v>
      </c>
      <c r="C204" s="258">
        <v>7</v>
      </c>
      <c r="D204" s="259">
        <f>SUMIF(xlsSAFT!D:D,Sheet1!B204,xlsSAFT!E:E)</f>
        <v>0</v>
      </c>
      <c r="E204" s="260">
        <f>SUMIF(xlsSAFT!D:D,Sheet1!B204,xlsSAFT!F:F)</f>
        <v>0</v>
      </c>
    </row>
    <row r="205" spans="1:5">
      <c r="A205" s="257">
        <v>300</v>
      </c>
      <c r="B205" s="258">
        <v>390503</v>
      </c>
      <c r="C205" s="258">
        <v>7</v>
      </c>
      <c r="D205" s="259">
        <f>SUMIF(xlsSAFT!D:D,Sheet1!B205,xlsSAFT!E:E)</f>
        <v>0</v>
      </c>
      <c r="E205" s="260">
        <f>SUMIF(xlsSAFT!D:D,Sheet1!B205,xlsSAFT!F:F)</f>
        <v>0</v>
      </c>
    </row>
    <row r="206" spans="1:5">
      <c r="A206" s="257">
        <v>300</v>
      </c>
      <c r="B206" s="258">
        <v>390601</v>
      </c>
      <c r="C206" s="258">
        <v>7</v>
      </c>
      <c r="D206" s="259">
        <f>SUMIF(xlsSAFT!D:D,Sheet1!B206,xlsSAFT!E:E)</f>
        <v>0</v>
      </c>
      <c r="E206" s="260">
        <f>SUMIF(xlsSAFT!D:D,Sheet1!B206,xlsSAFT!F:F)</f>
        <v>0</v>
      </c>
    </row>
    <row r="207" spans="1:5">
      <c r="A207" s="257">
        <v>300</v>
      </c>
      <c r="B207" s="258">
        <v>390602</v>
      </c>
      <c r="C207" s="258">
        <v>7</v>
      </c>
      <c r="D207" s="259">
        <f>SUMIF(xlsSAFT!D:D,Sheet1!B207,xlsSAFT!E:E)</f>
        <v>0</v>
      </c>
      <c r="E207" s="260">
        <f>SUMIF(xlsSAFT!D:D,Sheet1!B207,xlsSAFT!F:F)</f>
        <v>0</v>
      </c>
    </row>
    <row r="208" spans="1:5">
      <c r="A208" s="257">
        <v>300</v>
      </c>
      <c r="B208" s="258">
        <v>390603</v>
      </c>
      <c r="C208" s="258">
        <v>7</v>
      </c>
      <c r="D208" s="259">
        <f>SUMIF(xlsSAFT!D:D,Sheet1!B208,xlsSAFT!E:E)</f>
        <v>0</v>
      </c>
      <c r="E208" s="260">
        <f>SUMIF(xlsSAFT!D:D,Sheet1!B208,xlsSAFT!F:F)</f>
        <v>0</v>
      </c>
    </row>
    <row r="209" spans="1:7">
      <c r="A209" s="257">
        <v>300</v>
      </c>
      <c r="B209" s="258">
        <v>390701</v>
      </c>
      <c r="C209" s="258" t="s">
        <v>1110</v>
      </c>
      <c r="D209" s="259">
        <f>SUMIF(xlsSAFT!D:D,Sheet1!B209,xlsSAFT!E:E)</f>
        <v>0</v>
      </c>
      <c r="E209" s="260">
        <f>SUMIF(xlsSAFT!D:D,Sheet1!B209,xlsSAFT!F:F)</f>
        <v>0</v>
      </c>
    </row>
    <row r="210" spans="1:7">
      <c r="A210" s="257">
        <v>300</v>
      </c>
      <c r="B210" s="258">
        <v>390702</v>
      </c>
      <c r="C210" s="258" t="s">
        <v>1110</v>
      </c>
      <c r="D210" s="259">
        <f>SUMIF(xlsSAFT!D:D,Sheet1!B210,xlsSAFT!E:E)</f>
        <v>0</v>
      </c>
      <c r="E210" s="260">
        <f>SUMIF(xlsSAFT!D:D,Sheet1!B210,xlsSAFT!F:F)</f>
        <v>0</v>
      </c>
    </row>
    <row r="211" spans="1:7">
      <c r="A211" s="257">
        <v>300</v>
      </c>
      <c r="B211" s="258">
        <v>390703</v>
      </c>
      <c r="C211" s="258" t="s">
        <v>1110</v>
      </c>
      <c r="D211" s="259">
        <f>SUMIF(xlsSAFT!D:D,Sheet1!B211,xlsSAFT!E:E)</f>
        <v>0</v>
      </c>
      <c r="E211" s="260">
        <f>SUMIF(xlsSAFT!D:D,Sheet1!B211,xlsSAFT!F:F)</f>
        <v>0</v>
      </c>
    </row>
    <row r="212" spans="1:7">
      <c r="A212" s="257">
        <v>300</v>
      </c>
      <c r="B212" s="258">
        <v>390801</v>
      </c>
      <c r="C212" s="258">
        <v>8</v>
      </c>
      <c r="D212" s="259">
        <f>SUMIF(xlsSAFT!D:D,Sheet1!B212,xlsSAFT!E:E)</f>
        <v>0</v>
      </c>
      <c r="E212" s="260">
        <f>SUMIF(xlsSAFT!D:D,Sheet1!B212,xlsSAFT!F:F)</f>
        <v>0</v>
      </c>
    </row>
    <row r="213" spans="1:7">
      <c r="A213" s="257">
        <v>300</v>
      </c>
      <c r="B213" s="258">
        <v>390802</v>
      </c>
      <c r="C213" s="258">
        <v>8</v>
      </c>
      <c r="D213" s="259">
        <f>SUMIF(xlsSAFT!D:D,Sheet1!B213,xlsSAFT!E:E)</f>
        <v>0</v>
      </c>
      <c r="E213" s="260">
        <f>SUMIF(xlsSAFT!D:D,Sheet1!B213,xlsSAFT!F:F)</f>
        <v>0</v>
      </c>
    </row>
    <row r="214" spans="1:7">
      <c r="A214" s="257">
        <v>300</v>
      </c>
      <c r="B214" s="258">
        <v>390803</v>
      </c>
      <c r="C214" s="258">
        <v>8</v>
      </c>
      <c r="D214" s="259">
        <f>SUMIF(xlsSAFT!D:D,Sheet1!B214,xlsSAFT!E:E)</f>
        <v>0</v>
      </c>
      <c r="E214" s="260">
        <f>SUMIF(xlsSAFT!D:D,Sheet1!B214,xlsSAFT!F:F)</f>
        <v>0</v>
      </c>
    </row>
    <row r="215" spans="1:7">
      <c r="A215" s="257">
        <v>300</v>
      </c>
      <c r="B215" s="258">
        <v>390905</v>
      </c>
      <c r="C215" s="258" t="s">
        <v>1129</v>
      </c>
      <c r="D215" s="259">
        <f>SUMIF(xlsSAFT!D:D,Sheet1!B215,xlsSAFT!E:E)</f>
        <v>0</v>
      </c>
      <c r="E215" s="260">
        <f>SUMIF(xlsSAFT!D:D,Sheet1!B215,xlsSAFT!F:F)</f>
        <v>0</v>
      </c>
    </row>
    <row r="216" spans="1:7">
      <c r="A216" s="257">
        <v>300</v>
      </c>
      <c r="B216" s="258">
        <v>390904</v>
      </c>
      <c r="C216" s="258" t="s">
        <v>1129</v>
      </c>
      <c r="D216" s="259">
        <f>SUMIF(xlsSAFT!D:D,Sheet1!B216,xlsSAFT!E:E)</f>
        <v>0</v>
      </c>
      <c r="E216" s="260">
        <f>SUMIF(xlsSAFT!D:D,Sheet1!B216,xlsSAFT!F:F)</f>
        <v>0</v>
      </c>
    </row>
    <row r="217" spans="1:7">
      <c r="A217" s="257">
        <v>300</v>
      </c>
      <c r="B217" s="258">
        <v>390901</v>
      </c>
      <c r="C217" s="258" t="s">
        <v>1129</v>
      </c>
      <c r="D217" s="259">
        <f>SUMIF(xlsSAFT!D:D,Sheet1!B217,xlsSAFT!E:E)</f>
        <v>0</v>
      </c>
      <c r="E217" s="260">
        <f>SUMIF(xlsSAFT!D:D,Sheet1!B217,xlsSAFT!F:F)</f>
        <v>0</v>
      </c>
    </row>
    <row r="218" spans="1:7">
      <c r="A218" s="257">
        <v>300</v>
      </c>
      <c r="B218" s="258">
        <v>390902</v>
      </c>
      <c r="C218" s="258" t="s">
        <v>1137</v>
      </c>
      <c r="D218" s="259">
        <f>SUMIF(xlsSAFT!D:D,Sheet1!B218,xlsSAFT!E:E)</f>
        <v>0</v>
      </c>
      <c r="E218" s="260">
        <f>SUMIF(xlsSAFT!D:D,Sheet1!B218,xlsSAFT!F:F)</f>
        <v>0</v>
      </c>
    </row>
    <row r="219" spans="1:7">
      <c r="A219" s="257">
        <v>300</v>
      </c>
      <c r="B219" s="258">
        <v>390903</v>
      </c>
      <c r="C219" s="258" t="s">
        <v>1140</v>
      </c>
      <c r="D219" s="259">
        <f>SUMIF(xlsSAFT!D:D,Sheet1!B219,xlsSAFT!E:E)</f>
        <v>0</v>
      </c>
      <c r="E219" s="260">
        <f>SUMIF(xlsSAFT!D:D,Sheet1!B219,xlsSAFT!F:F)</f>
        <v>0</v>
      </c>
    </row>
    <row r="220" spans="1:7">
      <c r="A220" s="275">
        <v>4426</v>
      </c>
      <c r="B220" s="276">
        <v>391101</v>
      </c>
      <c r="C220" s="276">
        <v>32</v>
      </c>
      <c r="D220" s="272"/>
      <c r="E220" s="273">
        <f>0-SUMIFS(xlsSAFT!G:G,xlsSAFT!A:A,Sheet1!A220,xlsSAFT!D:D,Sheet1!B220)</f>
        <v>-2060.7200000000003</v>
      </c>
      <c r="G220" s="271"/>
    </row>
    <row r="221" spans="1:7">
      <c r="A221" s="257">
        <v>300</v>
      </c>
      <c r="B221" s="258">
        <v>391102</v>
      </c>
      <c r="C221" s="258">
        <v>25</v>
      </c>
      <c r="D221" s="259">
        <f>SUMIF(xlsSAFT!D:D,Sheet1!B221,xlsSAFT!E:E)</f>
        <v>0</v>
      </c>
      <c r="E221" s="260">
        <f>SUMIF(xlsSAFT!D:D,Sheet1!B221,xlsSAFT!F:F)</f>
        <v>0</v>
      </c>
    </row>
    <row r="222" spans="1:7">
      <c r="A222" s="257">
        <v>300</v>
      </c>
      <c r="B222" s="258">
        <v>391103</v>
      </c>
      <c r="C222" s="258">
        <v>26</v>
      </c>
      <c r="D222" s="259">
        <f>SUMIF(xlsSAFT!D:D,Sheet1!B222,xlsSAFT!E:E)</f>
        <v>0</v>
      </c>
      <c r="E222" s="260">
        <f>SUMIF(xlsSAFT!D:D,Sheet1!B222,xlsSAFT!F:F)</f>
        <v>0</v>
      </c>
    </row>
    <row r="223" spans="1:7">
      <c r="A223" s="257">
        <v>300</v>
      </c>
      <c r="B223" s="258">
        <v>391201</v>
      </c>
      <c r="C223" s="258">
        <v>24</v>
      </c>
      <c r="D223" s="259">
        <f>SUMIF(xlsSAFT!D:D,Sheet1!B223,xlsSAFT!E:E)</f>
        <v>0</v>
      </c>
      <c r="E223" s="260">
        <f>SUMIF(xlsSAFT!D:D,Sheet1!B223,xlsSAFT!F:F)</f>
        <v>0</v>
      </c>
    </row>
    <row r="224" spans="1:7">
      <c r="A224" s="257">
        <v>300</v>
      </c>
      <c r="B224" s="258">
        <v>391202</v>
      </c>
      <c r="C224" s="258">
        <v>25</v>
      </c>
      <c r="D224" s="259">
        <f>SUMIF(xlsSAFT!D:D,Sheet1!B224,xlsSAFT!E:E)</f>
        <v>0</v>
      </c>
      <c r="E224" s="260">
        <f>SUMIF(xlsSAFT!D:D,Sheet1!B224,xlsSAFT!F:F)</f>
        <v>0</v>
      </c>
    </row>
    <row r="225" spans="1:5">
      <c r="A225" s="257">
        <v>300</v>
      </c>
      <c r="B225" s="258">
        <v>391203</v>
      </c>
      <c r="C225" s="258">
        <v>26</v>
      </c>
      <c r="D225" s="259">
        <f>SUMIF(xlsSAFT!D:D,Sheet1!B225,xlsSAFT!E:E)</f>
        <v>0</v>
      </c>
      <c r="E225" s="260">
        <f>SUMIF(xlsSAFT!D:D,Sheet1!B225,xlsSAFT!F:F)</f>
        <v>0</v>
      </c>
    </row>
    <row r="226" spans="1:5">
      <c r="A226" s="257">
        <v>300</v>
      </c>
      <c r="B226" s="258">
        <v>397303</v>
      </c>
      <c r="C226" s="258">
        <v>24</v>
      </c>
      <c r="D226" s="259">
        <f>SUMIF(xlsSAFT!D:D,Sheet1!B226,xlsSAFT!E:E)</f>
        <v>0</v>
      </c>
      <c r="E226" s="260">
        <f>SUMIF(xlsSAFT!D:D,Sheet1!B226,xlsSAFT!F:F)</f>
        <v>0</v>
      </c>
    </row>
    <row r="227" spans="1:5">
      <c r="A227" s="257">
        <v>300</v>
      </c>
      <c r="B227" s="258">
        <v>397304</v>
      </c>
      <c r="C227" s="258">
        <v>25</v>
      </c>
      <c r="D227" s="259">
        <f>SUMIF(xlsSAFT!D:D,Sheet1!B227,xlsSAFT!E:E)</f>
        <v>0</v>
      </c>
      <c r="E227" s="260">
        <f>SUMIF(xlsSAFT!D:D,Sheet1!B227,xlsSAFT!F:F)</f>
        <v>0</v>
      </c>
    </row>
    <row r="228" spans="1:5">
      <c r="A228" s="257">
        <v>300</v>
      </c>
      <c r="B228" s="258">
        <v>397305</v>
      </c>
      <c r="C228" s="258">
        <v>26</v>
      </c>
      <c r="D228" s="259">
        <f>SUMIF(xlsSAFT!D:D,Sheet1!B228,xlsSAFT!E:E)</f>
        <v>0</v>
      </c>
      <c r="E228" s="260">
        <f>SUMIF(xlsSAFT!D:D,Sheet1!B228,xlsSAFT!F:F)</f>
        <v>0</v>
      </c>
    </row>
    <row r="229" spans="1:5">
      <c r="A229" s="257">
        <v>300</v>
      </c>
      <c r="B229" s="258">
        <v>398301</v>
      </c>
      <c r="C229" s="258">
        <v>28</v>
      </c>
      <c r="D229" s="259">
        <f>SUMIF(xlsSAFT!D:D,Sheet1!B229,xlsSAFT!E:E)</f>
        <v>0</v>
      </c>
      <c r="E229" s="260">
        <f>SUMIF(xlsSAFT!D:D,Sheet1!B229,xlsSAFT!F:F)</f>
        <v>0</v>
      </c>
    </row>
    <row r="230" spans="1:5">
      <c r="A230" s="257">
        <v>300</v>
      </c>
      <c r="B230" s="258">
        <v>398302</v>
      </c>
      <c r="C230" s="258">
        <v>30</v>
      </c>
      <c r="D230" s="259">
        <f>SUMIF(xlsSAFT!D:D,Sheet1!B230,xlsSAFT!E:E)</f>
        <v>0</v>
      </c>
      <c r="E230" s="260">
        <f>SUMIF(xlsSAFT!D:D,Sheet1!B230,xlsSAFT!F:F)</f>
        <v>0</v>
      </c>
    </row>
    <row r="231" spans="1:5">
      <c r="A231" s="257">
        <v>300</v>
      </c>
      <c r="B231" s="258">
        <v>398303</v>
      </c>
      <c r="C231" s="258">
        <v>30.1</v>
      </c>
      <c r="D231" s="259">
        <f>SUMIF(xlsSAFT!D:D,Sheet1!B231,xlsSAFT!E:E)</f>
        <v>0</v>
      </c>
      <c r="E231" s="260">
        <f>SUMIF(xlsSAFT!D:D,Sheet1!B231,xlsSAFT!F:F)</f>
        <v>0</v>
      </c>
    </row>
    <row r="232" spans="1:5">
      <c r="A232" s="257">
        <v>300</v>
      </c>
      <c r="B232" s="258">
        <v>398304</v>
      </c>
      <c r="C232" s="258">
        <v>33</v>
      </c>
      <c r="D232" s="259">
        <f>SUMIF(xlsSAFT!D:D,Sheet1!B232,xlsSAFT!E:E)</f>
        <v>0</v>
      </c>
      <c r="E232" s="260">
        <f>SUMIF(xlsSAFT!D:D,Sheet1!B232,xlsSAFT!F:F)</f>
        <v>0</v>
      </c>
    </row>
    <row r="233" spans="1:5">
      <c r="A233" s="257">
        <v>300</v>
      </c>
      <c r="B233" s="258">
        <v>398305</v>
      </c>
      <c r="C233" s="258">
        <v>33</v>
      </c>
      <c r="D233" s="259">
        <f>SUMIF(xlsSAFT!D:D,Sheet1!B233,xlsSAFT!E:E)</f>
        <v>0</v>
      </c>
      <c r="E233" s="260">
        <f>SUMIF(xlsSAFT!D:D,Sheet1!B233,xlsSAFT!F:F)</f>
        <v>0</v>
      </c>
    </row>
    <row r="234" spans="1:5">
      <c r="A234" s="257">
        <v>300</v>
      </c>
      <c r="B234" s="258">
        <v>398306</v>
      </c>
      <c r="C234" s="258">
        <v>33</v>
      </c>
      <c r="D234" s="259">
        <f>SUMIF(xlsSAFT!D:D,Sheet1!B234,xlsSAFT!E:E)</f>
        <v>0</v>
      </c>
      <c r="E234" s="260">
        <f>SUMIF(xlsSAFT!D:D,Sheet1!B234,xlsSAFT!F:F)</f>
        <v>0</v>
      </c>
    </row>
    <row r="235" spans="1:5">
      <c r="A235" s="257">
        <v>300</v>
      </c>
      <c r="B235" s="258">
        <v>399105</v>
      </c>
      <c r="C235" s="258">
        <v>34</v>
      </c>
      <c r="D235" s="259">
        <f>SUMIF(xlsSAFT!D:D,Sheet1!B235,xlsSAFT!E:E)</f>
        <v>0</v>
      </c>
      <c r="E235" s="260">
        <f>SUMIF(xlsSAFT!D:D,Sheet1!B235,xlsSAFT!F:F)</f>
        <v>0</v>
      </c>
    </row>
    <row r="236" spans="1:5">
      <c r="A236" s="257">
        <v>300</v>
      </c>
      <c r="B236" s="258">
        <v>399104</v>
      </c>
      <c r="C236" s="258">
        <v>34</v>
      </c>
      <c r="D236" s="259">
        <f>SUMIF(xlsSAFT!D:D,Sheet1!B236,xlsSAFT!E:E)</f>
        <v>0</v>
      </c>
      <c r="E236" s="260">
        <f>SUMIF(xlsSAFT!D:D,Sheet1!B236,xlsSAFT!F:F)</f>
        <v>0</v>
      </c>
    </row>
    <row r="237" spans="1:5">
      <c r="A237" s="257">
        <v>300</v>
      </c>
      <c r="B237" s="258">
        <v>399101</v>
      </c>
      <c r="C237" s="258">
        <v>34</v>
      </c>
      <c r="D237" s="259">
        <f>SUMIF(xlsSAFT!D:D,Sheet1!B237,xlsSAFT!E:E)</f>
        <v>0</v>
      </c>
      <c r="E237" s="260">
        <f>SUMIF(xlsSAFT!D:D,Sheet1!B237,xlsSAFT!F:F)</f>
        <v>0</v>
      </c>
    </row>
    <row r="238" spans="1:5">
      <c r="A238" s="257">
        <v>300</v>
      </c>
      <c r="B238" s="258">
        <v>399102</v>
      </c>
      <c r="C238" s="258">
        <v>34</v>
      </c>
      <c r="D238" s="259">
        <f>SUMIF(xlsSAFT!D:D,Sheet1!B238,xlsSAFT!E:E)</f>
        <v>0</v>
      </c>
      <c r="E238" s="260">
        <f>SUMIF(xlsSAFT!D:D,Sheet1!B238,xlsSAFT!F:F)</f>
        <v>0</v>
      </c>
    </row>
    <row r="239" spans="1:5">
      <c r="A239" s="257">
        <v>300</v>
      </c>
      <c r="B239" s="258">
        <v>399103</v>
      </c>
      <c r="C239" s="258">
        <v>34</v>
      </c>
      <c r="D239" s="259">
        <f>SUMIF(xlsSAFT!D:D,Sheet1!B239,xlsSAFT!E:E)</f>
        <v>0</v>
      </c>
      <c r="E239" s="260">
        <f>SUMIF(xlsSAFT!D:D,Sheet1!B239,xlsSAFT!F:F)</f>
        <v>0</v>
      </c>
    </row>
    <row r="240" spans="1:5">
      <c r="A240" s="257">
        <v>300</v>
      </c>
      <c r="B240" s="258">
        <v>397301</v>
      </c>
      <c r="C240" s="258">
        <v>35</v>
      </c>
      <c r="D240" s="259">
        <f>SUMIF(xlsSAFT!D:D,Sheet1!B240,xlsSAFT!E:E)</f>
        <v>0</v>
      </c>
      <c r="E240" s="260">
        <f>SUMIF(xlsSAFT!D:D,Sheet1!B240,xlsSAFT!F:F)</f>
        <v>0</v>
      </c>
    </row>
    <row r="241" spans="1:5">
      <c r="A241" s="257">
        <v>300</v>
      </c>
      <c r="B241" s="258">
        <v>397314</v>
      </c>
      <c r="C241" s="258">
        <v>35</v>
      </c>
      <c r="D241" s="259">
        <f>SUMIF(xlsSAFT!D:D,Sheet1!B241,xlsSAFT!E:E)</f>
        <v>0</v>
      </c>
      <c r="E241" s="260">
        <f>SUMIF(xlsSAFT!D:D,Sheet1!B241,xlsSAFT!F:F)</f>
        <v>0</v>
      </c>
    </row>
    <row r="242" spans="1:5">
      <c r="A242" s="257">
        <v>300</v>
      </c>
      <c r="B242" s="258">
        <v>397311</v>
      </c>
      <c r="C242" s="258">
        <v>35</v>
      </c>
      <c r="D242" s="259">
        <f>SUMIF(xlsSAFT!D:D,Sheet1!B242,xlsSAFT!E:E)</f>
        <v>0</v>
      </c>
      <c r="E242" s="260">
        <f>SUMIF(xlsSAFT!D:D,Sheet1!B242,xlsSAFT!F:F)</f>
        <v>0</v>
      </c>
    </row>
    <row r="243" spans="1:5">
      <c r="A243" s="257">
        <v>300</v>
      </c>
      <c r="B243" s="258">
        <v>397312</v>
      </c>
      <c r="C243" s="258">
        <v>35</v>
      </c>
      <c r="D243" s="259">
        <f>SUMIF(xlsSAFT!D:D,Sheet1!B243,xlsSAFT!E:E)</f>
        <v>0</v>
      </c>
      <c r="E243" s="260">
        <f>SUMIF(xlsSAFT!D:D,Sheet1!B243,xlsSAFT!F:F)</f>
        <v>0</v>
      </c>
    </row>
    <row r="244" spans="1:5">
      <c r="A244" s="257">
        <v>300</v>
      </c>
      <c r="B244" s="258">
        <v>397313</v>
      </c>
      <c r="C244" s="258">
        <v>35</v>
      </c>
      <c r="D244" s="259">
        <f>SUMIF(xlsSAFT!D:D,Sheet1!B244,xlsSAFT!E:E)</f>
        <v>0</v>
      </c>
      <c r="E244" s="260">
        <f>SUMIF(xlsSAFT!D:D,Sheet1!B244,xlsSAFT!F:F)</f>
        <v>0</v>
      </c>
    </row>
    <row r="245" spans="1:5">
      <c r="A245" s="257">
        <v>300</v>
      </c>
      <c r="B245" s="258">
        <v>397302</v>
      </c>
      <c r="C245" s="258">
        <v>35</v>
      </c>
      <c r="D245" s="259">
        <f>SUMIF(xlsSAFT!D:D,Sheet1!B245,xlsSAFT!E:E)</f>
        <v>0</v>
      </c>
      <c r="E245" s="260">
        <f>SUMIF(xlsSAFT!D:D,Sheet1!B245,xlsSAFT!F:F)</f>
        <v>0</v>
      </c>
    </row>
    <row r="246" spans="1:5">
      <c r="A246" s="257">
        <v>300</v>
      </c>
      <c r="B246" s="258">
        <v>397324</v>
      </c>
      <c r="C246" s="258">
        <v>35</v>
      </c>
      <c r="D246" s="259">
        <f>SUMIF(xlsSAFT!D:D,Sheet1!B246,xlsSAFT!E:E)</f>
        <v>0</v>
      </c>
      <c r="E246" s="260">
        <f>SUMIF(xlsSAFT!D:D,Sheet1!B246,xlsSAFT!F:F)</f>
        <v>0</v>
      </c>
    </row>
    <row r="247" spans="1:5">
      <c r="A247" s="257">
        <v>300</v>
      </c>
      <c r="B247" s="258">
        <v>397321</v>
      </c>
      <c r="C247" s="258">
        <v>35</v>
      </c>
      <c r="D247" s="259">
        <f>SUMIF(xlsSAFT!D:D,Sheet1!B247,xlsSAFT!E:E)</f>
        <v>0</v>
      </c>
      <c r="E247" s="260">
        <f>SUMIF(xlsSAFT!D:D,Sheet1!B247,xlsSAFT!F:F)</f>
        <v>0</v>
      </c>
    </row>
    <row r="248" spans="1:5">
      <c r="A248" s="257">
        <v>300</v>
      </c>
      <c r="B248" s="258">
        <v>397322</v>
      </c>
      <c r="C248" s="258">
        <v>35</v>
      </c>
      <c r="D248" s="259">
        <f>SUMIF(xlsSAFT!D:D,Sheet1!B248,xlsSAFT!E:E)</f>
        <v>0</v>
      </c>
      <c r="E248" s="260">
        <f>SUMIF(xlsSAFT!D:D,Sheet1!B248,xlsSAFT!F:F)</f>
        <v>0</v>
      </c>
    </row>
    <row r="249" spans="1:5">
      <c r="A249" s="257">
        <v>300</v>
      </c>
      <c r="B249" s="258">
        <v>397323</v>
      </c>
      <c r="C249" s="258">
        <v>35</v>
      </c>
      <c r="D249" s="259">
        <f>SUMIF(xlsSAFT!D:D,Sheet1!B249,xlsSAFT!E:E)</f>
        <v>0</v>
      </c>
      <c r="E249" s="260">
        <f>SUMIF(xlsSAFT!D:D,Sheet1!B249,xlsSAFT!F:F)</f>
        <v>0</v>
      </c>
    </row>
    <row r="250" spans="1:5">
      <c r="A250" s="257">
        <v>300</v>
      </c>
      <c r="B250" s="258">
        <v>391301</v>
      </c>
      <c r="C250" s="258"/>
      <c r="D250" s="259">
        <f>SUMIF(xlsSAFT!D:D,Sheet1!B250,xlsSAFT!E:E)</f>
        <v>0</v>
      </c>
      <c r="E250" s="260">
        <f>SUMIF(xlsSAFT!D:D,Sheet1!B250,xlsSAFT!F:F)</f>
        <v>0</v>
      </c>
    </row>
    <row r="251" spans="1:5">
      <c r="A251" s="257">
        <v>300</v>
      </c>
      <c r="B251" s="258">
        <v>391302</v>
      </c>
      <c r="C251" s="258"/>
      <c r="D251" s="259">
        <f>SUMIF(xlsSAFT!D:D,Sheet1!B251,xlsSAFT!E:E)</f>
        <v>0</v>
      </c>
      <c r="E251" s="260">
        <f>SUMIF(xlsSAFT!D:D,Sheet1!B251,xlsSAFT!F:F)</f>
        <v>0</v>
      </c>
    </row>
    <row r="252" spans="1:5">
      <c r="A252" s="257">
        <v>300</v>
      </c>
      <c r="B252" s="258">
        <v>391303</v>
      </c>
      <c r="C252" s="258"/>
      <c r="D252" s="259">
        <f>SUMIF(xlsSAFT!D:D,Sheet1!B252,xlsSAFT!E:E)</f>
        <v>0</v>
      </c>
      <c r="E252" s="260">
        <f>SUMIF(xlsSAFT!D:D,Sheet1!B252,xlsSAFT!F:F)</f>
        <v>0</v>
      </c>
    </row>
    <row r="253" spans="1:5">
      <c r="A253" s="257">
        <v>300</v>
      </c>
      <c r="B253" s="258">
        <v>391304</v>
      </c>
      <c r="C253" s="258"/>
      <c r="D253" s="259">
        <f>SUMIF(xlsSAFT!D:D,Sheet1!B253,xlsSAFT!E:E)</f>
        <v>0</v>
      </c>
      <c r="E253" s="260">
        <f>SUMIF(xlsSAFT!D:D,Sheet1!B253,xlsSAFT!F:F)</f>
        <v>0</v>
      </c>
    </row>
    <row r="254" spans="1:5">
      <c r="A254" s="257">
        <v>300</v>
      </c>
      <c r="B254" s="258">
        <v>396301</v>
      </c>
      <c r="C254" s="258"/>
      <c r="D254" s="259">
        <f>SUMIF(xlsSAFT!D:D,Sheet1!B254,xlsSAFT!E:E)</f>
        <v>0</v>
      </c>
      <c r="E254" s="260">
        <f>SUMIF(xlsSAFT!D:D,Sheet1!B254,xlsSAFT!F:F)</f>
        <v>0</v>
      </c>
    </row>
    <row r="255" spans="1:5">
      <c r="A255" s="257">
        <v>300</v>
      </c>
      <c r="B255" s="258">
        <v>396311</v>
      </c>
      <c r="C255" s="258"/>
      <c r="D255" s="259">
        <f>SUMIF(xlsSAFT!D:D,Sheet1!B255,xlsSAFT!E:E)</f>
        <v>0</v>
      </c>
      <c r="E255" s="260">
        <f>SUMIF(xlsSAFT!D:D,Sheet1!B255,xlsSAFT!F:F)</f>
        <v>0</v>
      </c>
    </row>
    <row r="256" spans="1:5">
      <c r="A256" s="257">
        <v>300</v>
      </c>
      <c r="B256" s="258">
        <v>396312</v>
      </c>
      <c r="C256" s="258"/>
      <c r="D256" s="259">
        <f>SUMIF(xlsSAFT!D:D,Sheet1!B256,xlsSAFT!E:E)</f>
        <v>0</v>
      </c>
      <c r="E256" s="260">
        <f>SUMIF(xlsSAFT!D:D,Sheet1!B256,xlsSAFT!F:F)</f>
        <v>0</v>
      </c>
    </row>
    <row r="257" spans="1:5">
      <c r="A257" s="257">
        <v>300</v>
      </c>
      <c r="B257" s="258">
        <v>396302</v>
      </c>
      <c r="C257" s="258"/>
      <c r="D257" s="259">
        <f>SUMIF(xlsSAFT!D:D,Sheet1!B257,xlsSAFT!E:E)</f>
        <v>0</v>
      </c>
      <c r="E257" s="260">
        <f>SUMIF(xlsSAFT!D:D,Sheet1!B257,xlsSAFT!F:F)</f>
        <v>0</v>
      </c>
    </row>
    <row r="258" spans="1:5">
      <c r="A258" s="257">
        <v>300</v>
      </c>
      <c r="B258" s="258">
        <v>396303</v>
      </c>
      <c r="C258" s="258"/>
      <c r="D258" s="259">
        <f>SUMIF(xlsSAFT!D:D,Sheet1!B258,xlsSAFT!E:E)</f>
        <v>0</v>
      </c>
      <c r="E258" s="260">
        <f>SUMIF(xlsSAFT!D:D,Sheet1!B258,xlsSAFT!F:F)</f>
        <v>0</v>
      </c>
    </row>
    <row r="259" spans="1:5">
      <c r="A259" s="257">
        <v>300</v>
      </c>
      <c r="B259" s="258">
        <v>396304</v>
      </c>
      <c r="C259" s="258"/>
      <c r="D259" s="259">
        <f>SUMIF(xlsSAFT!D:D,Sheet1!B259,xlsSAFT!E:E)</f>
        <v>0</v>
      </c>
      <c r="E259" s="260">
        <f>SUMIF(xlsSAFT!D:D,Sheet1!B259,xlsSAFT!F:F)</f>
        <v>0</v>
      </c>
    </row>
    <row r="260" spans="1:5">
      <c r="A260" s="257">
        <v>300</v>
      </c>
      <c r="B260" s="258">
        <v>396309</v>
      </c>
      <c r="C260" s="258"/>
      <c r="D260" s="259">
        <f>SUMIF(xlsSAFT!D:D,Sheet1!B260,xlsSAFT!E:E)</f>
        <v>0</v>
      </c>
      <c r="E260" s="260">
        <f>SUMIF(xlsSAFT!D:D,Sheet1!B260,xlsSAFT!F:F)</f>
        <v>0</v>
      </c>
    </row>
    <row r="261" spans="1:5">
      <c r="A261" s="257">
        <v>300</v>
      </c>
      <c r="B261" s="258">
        <v>396310</v>
      </c>
      <c r="C261" s="258"/>
      <c r="D261" s="259">
        <f>SUMIF(xlsSAFT!D:D,Sheet1!B261,xlsSAFT!E:E)</f>
        <v>0</v>
      </c>
      <c r="E261" s="260">
        <f>SUMIF(xlsSAFT!D:D,Sheet1!B261,xlsSAFT!F:F)</f>
        <v>0</v>
      </c>
    </row>
    <row r="262" spans="1:5">
      <c r="A262" s="257">
        <v>300</v>
      </c>
      <c r="B262" s="258">
        <v>396306</v>
      </c>
      <c r="C262" s="258"/>
      <c r="D262" s="259">
        <f>SUMIF(xlsSAFT!D:D,Sheet1!B262,xlsSAFT!E:E)</f>
        <v>0</v>
      </c>
      <c r="E262" s="260">
        <f>SUMIF(xlsSAFT!D:D,Sheet1!B262,xlsSAFT!F:F)</f>
        <v>0</v>
      </c>
    </row>
    <row r="263" spans="1:5">
      <c r="A263" s="257">
        <v>300</v>
      </c>
      <c r="B263" s="258">
        <v>396307</v>
      </c>
      <c r="C263" s="258"/>
      <c r="D263" s="259">
        <f>SUMIF(xlsSAFT!D:D,Sheet1!B263,xlsSAFT!E:E)</f>
        <v>0</v>
      </c>
      <c r="E263" s="260">
        <f>SUMIF(xlsSAFT!D:D,Sheet1!B263,xlsSAFT!F:F)</f>
        <v>0</v>
      </c>
    </row>
    <row r="264" spans="1:5">
      <c r="A264" s="257">
        <v>300</v>
      </c>
      <c r="B264" s="258">
        <v>396308</v>
      </c>
      <c r="C264" s="258"/>
      <c r="D264" s="259">
        <f>SUMIF(xlsSAFT!D:D,Sheet1!B264,xlsSAFT!E:E)</f>
        <v>0</v>
      </c>
      <c r="E264" s="260">
        <f>SUMIF(xlsSAFT!D:D,Sheet1!B264,xlsSAFT!F:F)</f>
        <v>0</v>
      </c>
    </row>
    <row r="265" spans="1:5">
      <c r="A265" s="257">
        <v>300</v>
      </c>
      <c r="B265" s="258">
        <v>350101</v>
      </c>
      <c r="C265" s="258">
        <v>5</v>
      </c>
      <c r="D265" s="259">
        <f>SUMIF(xlsSAFT!D:D,Sheet1!B265,xlsSAFT!E:E)</f>
        <v>0</v>
      </c>
      <c r="E265" s="260">
        <f>SUMIF(xlsSAFT!D:D,Sheet1!B265,xlsSAFT!F:F)</f>
        <v>0</v>
      </c>
    </row>
    <row r="266" spans="1:5">
      <c r="A266" s="257">
        <v>300</v>
      </c>
      <c r="B266" s="258">
        <v>350102</v>
      </c>
      <c r="C266" s="258">
        <v>5</v>
      </c>
      <c r="D266" s="259">
        <f>SUMIF(xlsSAFT!D:D,Sheet1!B266,xlsSAFT!E:E)</f>
        <v>0</v>
      </c>
      <c r="E266" s="260">
        <f>SUMIF(xlsSAFT!D:D,Sheet1!B266,xlsSAFT!F:F)</f>
        <v>0</v>
      </c>
    </row>
    <row r="267" spans="1:5">
      <c r="A267" s="257">
        <v>300</v>
      </c>
      <c r="B267" s="258">
        <v>350103</v>
      </c>
      <c r="C267" s="258">
        <v>5</v>
      </c>
      <c r="D267" s="259">
        <f>SUMIF(xlsSAFT!D:D,Sheet1!B267,xlsSAFT!E:E)</f>
        <v>0</v>
      </c>
      <c r="E267" s="260">
        <f>SUMIF(xlsSAFT!D:D,Sheet1!B267,xlsSAFT!F:F)</f>
        <v>0</v>
      </c>
    </row>
    <row r="268" spans="1:5">
      <c r="A268" s="257">
        <v>300</v>
      </c>
      <c r="B268" s="258">
        <v>350201</v>
      </c>
      <c r="C268" s="258" t="s">
        <v>1072</v>
      </c>
      <c r="D268" s="259">
        <f>SUMIF(xlsSAFT!D:D,Sheet1!B268,xlsSAFT!E:E)</f>
        <v>0</v>
      </c>
      <c r="E268" s="260">
        <f>SUMIF(xlsSAFT!D:D,Sheet1!B268,xlsSAFT!F:F)</f>
        <v>0</v>
      </c>
    </row>
    <row r="269" spans="1:5">
      <c r="A269" s="257">
        <v>300</v>
      </c>
      <c r="B269" s="258">
        <v>350202</v>
      </c>
      <c r="C269" s="258" t="s">
        <v>1072</v>
      </c>
      <c r="D269" s="259">
        <f>SUMIF(xlsSAFT!D:D,Sheet1!B269,xlsSAFT!E:E)</f>
        <v>0</v>
      </c>
      <c r="E269" s="260">
        <f>SUMIF(xlsSAFT!D:D,Sheet1!B269,xlsSAFT!F:F)</f>
        <v>0</v>
      </c>
    </row>
    <row r="270" spans="1:5">
      <c r="A270" s="257">
        <v>300</v>
      </c>
      <c r="B270" s="258">
        <v>350203</v>
      </c>
      <c r="C270" s="258" t="s">
        <v>1072</v>
      </c>
      <c r="D270" s="259">
        <f>SUMIF(xlsSAFT!D:D,Sheet1!B270,xlsSAFT!E:E)</f>
        <v>0</v>
      </c>
      <c r="E270" s="260">
        <f>SUMIF(xlsSAFT!D:D,Sheet1!B270,xlsSAFT!F:F)</f>
        <v>0</v>
      </c>
    </row>
    <row r="271" spans="1:5">
      <c r="A271" s="257">
        <v>300</v>
      </c>
      <c r="B271" s="258">
        <v>350401</v>
      </c>
      <c r="C271" s="258">
        <v>6</v>
      </c>
      <c r="D271" s="259">
        <f>SUMIF(xlsSAFT!D:D,Sheet1!B271,xlsSAFT!E:E)</f>
        <v>0</v>
      </c>
      <c r="E271" s="260">
        <f>SUMIF(xlsSAFT!D:D,Sheet1!B271,xlsSAFT!F:F)</f>
        <v>0</v>
      </c>
    </row>
    <row r="272" spans="1:5">
      <c r="A272" s="257">
        <v>300</v>
      </c>
      <c r="B272" s="258">
        <v>350402</v>
      </c>
      <c r="C272" s="258">
        <v>6</v>
      </c>
      <c r="D272" s="259">
        <f>SUMIF(xlsSAFT!D:D,Sheet1!B272,xlsSAFT!E:E)</f>
        <v>0</v>
      </c>
      <c r="E272" s="260">
        <f>SUMIF(xlsSAFT!D:D,Sheet1!B272,xlsSAFT!F:F)</f>
        <v>0</v>
      </c>
    </row>
    <row r="273" spans="1:5">
      <c r="A273" s="257">
        <v>300</v>
      </c>
      <c r="B273" s="258">
        <v>350403</v>
      </c>
      <c r="C273" s="258">
        <v>6</v>
      </c>
      <c r="D273" s="259">
        <f>SUMIF(xlsSAFT!D:D,Sheet1!B273,xlsSAFT!E:E)</f>
        <v>0</v>
      </c>
      <c r="E273" s="260">
        <f>SUMIF(xlsSAFT!D:D,Sheet1!B273,xlsSAFT!F:F)</f>
        <v>0</v>
      </c>
    </row>
    <row r="274" spans="1:5">
      <c r="A274" s="257">
        <v>300</v>
      </c>
      <c r="B274" s="258">
        <v>350501</v>
      </c>
      <c r="C274" s="258">
        <v>7</v>
      </c>
      <c r="D274" s="259">
        <f>SUMIF(xlsSAFT!D:D,Sheet1!B274,xlsSAFT!E:E)</f>
        <v>0</v>
      </c>
      <c r="E274" s="260">
        <f>SUMIF(xlsSAFT!D:D,Sheet1!B274,xlsSAFT!F:F)</f>
        <v>0</v>
      </c>
    </row>
    <row r="275" spans="1:5">
      <c r="A275" s="257">
        <v>300</v>
      </c>
      <c r="B275" s="258">
        <v>350502</v>
      </c>
      <c r="C275" s="258">
        <v>7</v>
      </c>
      <c r="D275" s="259">
        <f>SUMIF(xlsSAFT!D:D,Sheet1!B275,xlsSAFT!E:E)</f>
        <v>0</v>
      </c>
      <c r="E275" s="260">
        <f>SUMIF(xlsSAFT!D:D,Sheet1!B275,xlsSAFT!F:F)</f>
        <v>0</v>
      </c>
    </row>
    <row r="276" spans="1:5">
      <c r="A276" s="257">
        <v>300</v>
      </c>
      <c r="B276" s="258">
        <v>350503</v>
      </c>
      <c r="C276" s="258">
        <v>7</v>
      </c>
      <c r="D276" s="259">
        <f>SUMIF(xlsSAFT!D:D,Sheet1!B276,xlsSAFT!E:E)</f>
        <v>0</v>
      </c>
      <c r="E276" s="260">
        <f>SUMIF(xlsSAFT!D:D,Sheet1!B276,xlsSAFT!F:F)</f>
        <v>0</v>
      </c>
    </row>
    <row r="277" spans="1:5">
      <c r="A277" s="257">
        <v>300</v>
      </c>
      <c r="B277" s="258">
        <v>350601</v>
      </c>
      <c r="C277" s="258">
        <v>7</v>
      </c>
      <c r="D277" s="259">
        <f>SUMIF(xlsSAFT!D:D,Sheet1!B277,xlsSAFT!E:E)</f>
        <v>0</v>
      </c>
      <c r="E277" s="260">
        <f>SUMIF(xlsSAFT!D:D,Sheet1!B277,xlsSAFT!F:F)</f>
        <v>0</v>
      </c>
    </row>
    <row r="278" spans="1:5">
      <c r="A278" s="257">
        <v>300</v>
      </c>
      <c r="B278" s="258">
        <v>350602</v>
      </c>
      <c r="C278" s="258">
        <v>7</v>
      </c>
      <c r="D278" s="259">
        <f>SUMIF(xlsSAFT!D:D,Sheet1!B278,xlsSAFT!E:E)</f>
        <v>0</v>
      </c>
      <c r="E278" s="260">
        <f>SUMIF(xlsSAFT!D:D,Sheet1!B278,xlsSAFT!F:F)</f>
        <v>0</v>
      </c>
    </row>
    <row r="279" spans="1:5">
      <c r="A279" s="257">
        <v>300</v>
      </c>
      <c r="B279" s="258">
        <v>350603</v>
      </c>
      <c r="C279" s="258">
        <v>7</v>
      </c>
      <c r="D279" s="259">
        <f>SUMIF(xlsSAFT!D:D,Sheet1!B279,xlsSAFT!E:E)</f>
        <v>0</v>
      </c>
      <c r="E279" s="260">
        <f>SUMIF(xlsSAFT!D:D,Sheet1!B279,xlsSAFT!F:F)</f>
        <v>0</v>
      </c>
    </row>
    <row r="280" spans="1:5">
      <c r="A280" s="257">
        <v>300</v>
      </c>
      <c r="B280" s="258">
        <v>350701</v>
      </c>
      <c r="C280" s="258" t="s">
        <v>1110</v>
      </c>
      <c r="D280" s="259">
        <f>SUMIF(xlsSAFT!D:D,Sheet1!B280,xlsSAFT!E:E)</f>
        <v>0</v>
      </c>
      <c r="E280" s="260">
        <f>SUMIF(xlsSAFT!D:D,Sheet1!B280,xlsSAFT!F:F)</f>
        <v>0</v>
      </c>
    </row>
    <row r="281" spans="1:5">
      <c r="A281" s="257">
        <v>300</v>
      </c>
      <c r="B281" s="258">
        <v>350702</v>
      </c>
      <c r="C281" s="258" t="s">
        <v>1110</v>
      </c>
      <c r="D281" s="259">
        <f>SUMIF(xlsSAFT!D:D,Sheet1!B281,xlsSAFT!E:E)</f>
        <v>0</v>
      </c>
      <c r="E281" s="260">
        <f>SUMIF(xlsSAFT!D:D,Sheet1!B281,xlsSAFT!F:F)</f>
        <v>0</v>
      </c>
    </row>
    <row r="282" spans="1:5">
      <c r="A282" s="257">
        <v>300</v>
      </c>
      <c r="B282" s="258">
        <v>350703</v>
      </c>
      <c r="C282" s="258" t="s">
        <v>1110</v>
      </c>
      <c r="D282" s="259">
        <f>SUMIF(xlsSAFT!D:D,Sheet1!B282,xlsSAFT!E:E)</f>
        <v>0</v>
      </c>
      <c r="E282" s="260">
        <f>SUMIF(xlsSAFT!D:D,Sheet1!B282,xlsSAFT!F:F)</f>
        <v>0</v>
      </c>
    </row>
    <row r="283" spans="1:5">
      <c r="A283" s="257">
        <v>300</v>
      </c>
      <c r="B283" s="258">
        <v>350801</v>
      </c>
      <c r="C283" s="258">
        <v>8</v>
      </c>
      <c r="D283" s="259">
        <f>SUMIF(xlsSAFT!D:D,Sheet1!B283,xlsSAFT!E:E)</f>
        <v>0</v>
      </c>
      <c r="E283" s="260">
        <f>SUMIF(xlsSAFT!D:D,Sheet1!B283,xlsSAFT!F:F)</f>
        <v>0</v>
      </c>
    </row>
    <row r="284" spans="1:5">
      <c r="A284" s="257">
        <v>300</v>
      </c>
      <c r="B284" s="258">
        <v>350802</v>
      </c>
      <c r="C284" s="258">
        <v>8</v>
      </c>
      <c r="D284" s="259">
        <f>SUMIF(xlsSAFT!D:D,Sheet1!B284,xlsSAFT!E:E)</f>
        <v>0</v>
      </c>
      <c r="E284" s="260">
        <f>SUMIF(xlsSAFT!D:D,Sheet1!B284,xlsSAFT!F:F)</f>
        <v>0</v>
      </c>
    </row>
    <row r="285" spans="1:5">
      <c r="A285" s="257">
        <v>300</v>
      </c>
      <c r="B285" s="258">
        <v>350803</v>
      </c>
      <c r="C285" s="258">
        <v>8</v>
      </c>
      <c r="D285" s="259">
        <f>SUMIF(xlsSAFT!D:D,Sheet1!B285,xlsSAFT!E:E)</f>
        <v>0</v>
      </c>
      <c r="E285" s="260">
        <f>SUMIF(xlsSAFT!D:D,Sheet1!B285,xlsSAFT!F:F)</f>
        <v>0</v>
      </c>
    </row>
    <row r="286" spans="1:5">
      <c r="A286" s="257">
        <v>300</v>
      </c>
      <c r="B286" s="258">
        <v>350901</v>
      </c>
      <c r="C286" s="258" t="s">
        <v>1129</v>
      </c>
      <c r="D286" s="259">
        <f>SUMIF(xlsSAFT!D:D,Sheet1!B286,xlsSAFT!E:E)</f>
        <v>0</v>
      </c>
      <c r="E286" s="260">
        <f>SUMIF(xlsSAFT!D:D,Sheet1!B286,xlsSAFT!F:F)</f>
        <v>0</v>
      </c>
    </row>
    <row r="287" spans="1:5">
      <c r="A287" s="257">
        <v>300</v>
      </c>
      <c r="B287" s="258">
        <v>350902</v>
      </c>
      <c r="C287" s="258" t="s">
        <v>1137</v>
      </c>
      <c r="D287" s="259">
        <f>SUMIF(xlsSAFT!D:D,Sheet1!B287,xlsSAFT!E:E)</f>
        <v>0</v>
      </c>
      <c r="E287" s="260">
        <f>SUMIF(xlsSAFT!D:D,Sheet1!B287,xlsSAFT!F:F)</f>
        <v>0</v>
      </c>
    </row>
    <row r="288" spans="1:5">
      <c r="A288" s="257">
        <v>300</v>
      </c>
      <c r="B288" s="258">
        <v>350903</v>
      </c>
      <c r="C288" s="258" t="s">
        <v>1140</v>
      </c>
      <c r="D288" s="259">
        <f>SUMIF(xlsSAFT!D:D,Sheet1!B288,xlsSAFT!E:E)</f>
        <v>0</v>
      </c>
      <c r="E288" s="260">
        <f>SUMIF(xlsSAFT!D:D,Sheet1!B288,xlsSAFT!F:F)</f>
        <v>0</v>
      </c>
    </row>
    <row r="289" spans="1:5">
      <c r="A289" s="257">
        <v>300</v>
      </c>
      <c r="B289" s="258">
        <v>350904</v>
      </c>
      <c r="C289" s="258" t="s">
        <v>1129</v>
      </c>
      <c r="D289" s="259">
        <f>SUMIF(xlsSAFT!D:D,Sheet1!B289,xlsSAFT!E:E)</f>
        <v>0</v>
      </c>
      <c r="E289" s="260">
        <f>SUMIF(xlsSAFT!D:D,Sheet1!B289,xlsSAFT!F:F)</f>
        <v>0</v>
      </c>
    </row>
    <row r="290" spans="1:5">
      <c r="A290" s="257">
        <v>300</v>
      </c>
      <c r="B290" s="258">
        <v>350905</v>
      </c>
      <c r="C290" s="258" t="s">
        <v>1129</v>
      </c>
      <c r="D290" s="259">
        <f>SUMIF(xlsSAFT!D:D,Sheet1!B290,xlsSAFT!E:E)</f>
        <v>0</v>
      </c>
      <c r="E290" s="260">
        <f>SUMIF(xlsSAFT!D:D,Sheet1!B290,xlsSAFT!F:F)</f>
        <v>0</v>
      </c>
    </row>
    <row r="291" spans="1:5">
      <c r="A291" s="257">
        <v>300</v>
      </c>
      <c r="B291" s="258">
        <v>351101</v>
      </c>
      <c r="C291" s="258">
        <v>24</v>
      </c>
      <c r="D291" s="259">
        <f>SUMIF(xlsSAFT!D:D,Sheet1!B291,xlsSAFT!E:E)</f>
        <v>3859.2594000000004</v>
      </c>
      <c r="E291" s="260">
        <f>SUMIF(xlsSAFT!D:D,Sheet1!B291,xlsSAFT!F:F)</f>
        <v>0</v>
      </c>
    </row>
    <row r="292" spans="1:5">
      <c r="A292" s="257">
        <v>300</v>
      </c>
      <c r="B292" s="258">
        <v>351102</v>
      </c>
      <c r="C292" s="258">
        <v>25</v>
      </c>
      <c r="D292" s="259">
        <f>SUMIF(xlsSAFT!D:D,Sheet1!B292,xlsSAFT!E:E)</f>
        <v>1041.1929</v>
      </c>
      <c r="E292" s="260">
        <f>SUMIF(xlsSAFT!D:D,Sheet1!B292,xlsSAFT!F:F)</f>
        <v>0</v>
      </c>
    </row>
    <row r="293" spans="1:5">
      <c r="A293" s="257">
        <v>300</v>
      </c>
      <c r="B293" s="258">
        <v>351103</v>
      </c>
      <c r="C293" s="258">
        <v>26</v>
      </c>
      <c r="D293" s="259">
        <f>SUMIF(xlsSAFT!D:D,Sheet1!B293,xlsSAFT!E:E)</f>
        <v>0</v>
      </c>
      <c r="E293" s="260">
        <f>SUMIF(xlsSAFT!D:D,Sheet1!B293,xlsSAFT!F:F)</f>
        <v>0</v>
      </c>
    </row>
    <row r="294" spans="1:5">
      <c r="A294" s="257">
        <v>300</v>
      </c>
      <c r="B294" s="258">
        <v>351201</v>
      </c>
      <c r="C294" s="258">
        <v>24</v>
      </c>
      <c r="D294" s="259">
        <f>SUMIF(xlsSAFT!D:D,Sheet1!B294,xlsSAFT!E:E)</f>
        <v>0</v>
      </c>
      <c r="E294" s="260">
        <f>SUMIF(xlsSAFT!D:D,Sheet1!B294,xlsSAFT!F:F)</f>
        <v>0</v>
      </c>
    </row>
    <row r="295" spans="1:5">
      <c r="A295" s="257">
        <v>300</v>
      </c>
      <c r="B295" s="258">
        <v>351202</v>
      </c>
      <c r="C295" s="258">
        <v>25</v>
      </c>
      <c r="D295" s="259">
        <f>SUMIF(xlsSAFT!D:D,Sheet1!B295,xlsSAFT!E:E)</f>
        <v>0</v>
      </c>
      <c r="E295" s="260">
        <f>SUMIF(xlsSAFT!D:D,Sheet1!B295,xlsSAFT!F:F)</f>
        <v>0</v>
      </c>
    </row>
    <row r="296" spans="1:5">
      <c r="A296" s="257">
        <v>300</v>
      </c>
      <c r="B296" s="258">
        <v>351203</v>
      </c>
      <c r="C296" s="258">
        <v>26</v>
      </c>
      <c r="D296" s="259">
        <f>SUMIF(xlsSAFT!D:D,Sheet1!B296,xlsSAFT!E:E)</f>
        <v>0</v>
      </c>
      <c r="E296" s="260">
        <f>SUMIF(xlsSAFT!D:D,Sheet1!B296,xlsSAFT!F:F)</f>
        <v>0</v>
      </c>
    </row>
    <row r="297" spans="1:5">
      <c r="A297" s="257">
        <v>300</v>
      </c>
      <c r="B297" s="258">
        <v>357303</v>
      </c>
      <c r="C297" s="258">
        <v>24</v>
      </c>
      <c r="D297" s="259">
        <f>SUMIF(xlsSAFT!D:D,Sheet1!B297,xlsSAFT!E:E)</f>
        <v>0</v>
      </c>
      <c r="E297" s="260">
        <f>SUMIF(xlsSAFT!D:D,Sheet1!B297,xlsSAFT!F:F)</f>
        <v>0</v>
      </c>
    </row>
    <row r="298" spans="1:5">
      <c r="A298" s="257">
        <v>300</v>
      </c>
      <c r="B298" s="258">
        <v>357304</v>
      </c>
      <c r="C298" s="258">
        <v>25</v>
      </c>
      <c r="D298" s="259">
        <f>SUMIF(xlsSAFT!D:D,Sheet1!B298,xlsSAFT!E:E)</f>
        <v>0</v>
      </c>
      <c r="E298" s="260">
        <f>SUMIF(xlsSAFT!D:D,Sheet1!B298,xlsSAFT!F:F)</f>
        <v>0</v>
      </c>
    </row>
    <row r="299" spans="1:5">
      <c r="A299" s="257">
        <v>300</v>
      </c>
      <c r="B299" s="258">
        <v>357305</v>
      </c>
      <c r="C299" s="258">
        <v>26</v>
      </c>
      <c r="D299" s="259">
        <f>SUMIF(xlsSAFT!D:D,Sheet1!B299,xlsSAFT!E:E)</f>
        <v>0</v>
      </c>
      <c r="E299" s="260">
        <f>SUMIF(xlsSAFT!D:D,Sheet1!B299,xlsSAFT!F:F)</f>
        <v>0</v>
      </c>
    </row>
    <row r="300" spans="1:5">
      <c r="A300" s="257">
        <v>300</v>
      </c>
      <c r="B300" s="258">
        <v>358301</v>
      </c>
      <c r="C300" s="258">
        <v>28</v>
      </c>
      <c r="D300" s="259">
        <f>SUMIF(xlsSAFT!D:D,Sheet1!B300,xlsSAFT!E:E)</f>
        <v>0</v>
      </c>
      <c r="E300" s="260">
        <f>SUMIF(xlsSAFT!D:D,Sheet1!B300,xlsSAFT!F:F)</f>
        <v>0</v>
      </c>
    </row>
    <row r="301" spans="1:5">
      <c r="A301" s="257">
        <v>300</v>
      </c>
      <c r="B301" s="258">
        <v>358302</v>
      </c>
      <c r="C301" s="258">
        <v>30</v>
      </c>
      <c r="D301" s="259">
        <f>SUMIF(xlsSAFT!D:D,Sheet1!B301,xlsSAFT!E:E)</f>
        <v>0</v>
      </c>
      <c r="E301" s="260">
        <f>SUMIF(xlsSAFT!D:D,Sheet1!B301,xlsSAFT!F:F)</f>
        <v>0</v>
      </c>
    </row>
    <row r="302" spans="1:5">
      <c r="A302" s="257">
        <v>300</v>
      </c>
      <c r="B302" s="258">
        <v>358303</v>
      </c>
      <c r="C302" s="258">
        <v>30.1</v>
      </c>
      <c r="D302" s="259">
        <f>SUMIF(xlsSAFT!D:D,Sheet1!B302,xlsSAFT!E:E)</f>
        <v>0</v>
      </c>
      <c r="E302" s="260">
        <f>SUMIF(xlsSAFT!D:D,Sheet1!B302,xlsSAFT!F:F)</f>
        <v>0</v>
      </c>
    </row>
    <row r="303" spans="1:5">
      <c r="A303" s="257">
        <v>300</v>
      </c>
      <c r="B303" s="258">
        <v>358304</v>
      </c>
      <c r="C303" s="258">
        <v>33</v>
      </c>
      <c r="D303" s="259">
        <f>SUMIF(xlsSAFT!D:D,Sheet1!B303,xlsSAFT!E:E)</f>
        <v>0</v>
      </c>
      <c r="E303" s="260">
        <f>SUMIF(xlsSAFT!D:D,Sheet1!B303,xlsSAFT!F:F)</f>
        <v>0</v>
      </c>
    </row>
    <row r="304" spans="1:5">
      <c r="A304" s="257">
        <v>300</v>
      </c>
      <c r="B304" s="258">
        <v>358305</v>
      </c>
      <c r="C304" s="258">
        <v>33</v>
      </c>
      <c r="D304" s="259">
        <f>SUMIF(xlsSAFT!D:D,Sheet1!B304,xlsSAFT!E:E)</f>
        <v>0</v>
      </c>
      <c r="E304" s="260">
        <f>SUMIF(xlsSAFT!D:D,Sheet1!B304,xlsSAFT!F:F)</f>
        <v>0</v>
      </c>
    </row>
    <row r="305" spans="1:5">
      <c r="A305" s="257">
        <v>300</v>
      </c>
      <c r="B305" s="258">
        <v>358306</v>
      </c>
      <c r="C305" s="258">
        <v>33</v>
      </c>
      <c r="D305" s="259">
        <f>SUMIF(xlsSAFT!D:D,Sheet1!B305,xlsSAFT!E:E)</f>
        <v>0</v>
      </c>
      <c r="E305" s="260">
        <f>SUMIF(xlsSAFT!D:D,Sheet1!B305,xlsSAFT!F:F)</f>
        <v>0</v>
      </c>
    </row>
    <row r="306" spans="1:5">
      <c r="A306" s="257">
        <v>300</v>
      </c>
      <c r="B306" s="258">
        <v>359101</v>
      </c>
      <c r="C306" s="258">
        <v>34</v>
      </c>
      <c r="D306" s="259">
        <f>SUMIF(xlsSAFT!D:D,Sheet1!B306,xlsSAFT!E:E)</f>
        <v>0</v>
      </c>
      <c r="E306" s="260">
        <f>SUMIF(xlsSAFT!D:D,Sheet1!B306,xlsSAFT!F:F)</f>
        <v>0</v>
      </c>
    </row>
    <row r="307" spans="1:5">
      <c r="A307" s="257">
        <v>300</v>
      </c>
      <c r="B307" s="258">
        <v>359102</v>
      </c>
      <c r="C307" s="258">
        <v>34</v>
      </c>
      <c r="D307" s="259">
        <f>SUMIF(xlsSAFT!D:D,Sheet1!B307,xlsSAFT!E:E)</f>
        <v>0</v>
      </c>
      <c r="E307" s="260">
        <f>SUMIF(xlsSAFT!D:D,Sheet1!B307,xlsSAFT!F:F)</f>
        <v>0</v>
      </c>
    </row>
    <row r="308" spans="1:5">
      <c r="A308" s="257">
        <v>300</v>
      </c>
      <c r="B308" s="258">
        <v>359103</v>
      </c>
      <c r="C308" s="258">
        <v>34</v>
      </c>
      <c r="D308" s="259">
        <f>SUMIF(xlsSAFT!D:D,Sheet1!B308,xlsSAFT!E:E)</f>
        <v>0</v>
      </c>
      <c r="E308" s="260">
        <f>SUMIF(xlsSAFT!D:D,Sheet1!B308,xlsSAFT!F:F)</f>
        <v>0</v>
      </c>
    </row>
    <row r="309" spans="1:5">
      <c r="A309" s="257">
        <v>300</v>
      </c>
      <c r="B309" s="258">
        <v>359104</v>
      </c>
      <c r="C309" s="258">
        <v>34</v>
      </c>
      <c r="D309" s="259">
        <f>SUMIF(xlsSAFT!D:D,Sheet1!B309,xlsSAFT!E:E)</f>
        <v>0</v>
      </c>
      <c r="E309" s="260">
        <f>SUMIF(xlsSAFT!D:D,Sheet1!B309,xlsSAFT!F:F)</f>
        <v>0</v>
      </c>
    </row>
    <row r="310" spans="1:5">
      <c r="A310" s="257">
        <v>300</v>
      </c>
      <c r="B310" s="258">
        <v>359105</v>
      </c>
      <c r="C310" s="258">
        <v>34</v>
      </c>
      <c r="D310" s="259">
        <f>SUMIF(xlsSAFT!D:D,Sheet1!B310,xlsSAFT!E:E)</f>
        <v>0</v>
      </c>
      <c r="E310" s="260">
        <f>SUMIF(xlsSAFT!D:D,Sheet1!B310,xlsSAFT!F:F)</f>
        <v>0</v>
      </c>
    </row>
    <row r="311" spans="1:5">
      <c r="A311" s="257">
        <v>300</v>
      </c>
      <c r="B311" s="258">
        <v>357301</v>
      </c>
      <c r="C311" s="258">
        <v>35</v>
      </c>
      <c r="D311" s="259">
        <f>SUMIF(xlsSAFT!D:D,Sheet1!B311,xlsSAFT!E:E)</f>
        <v>0</v>
      </c>
      <c r="E311" s="260">
        <f>SUMIF(xlsSAFT!D:D,Sheet1!B311,xlsSAFT!F:F)</f>
        <v>0</v>
      </c>
    </row>
    <row r="312" spans="1:5">
      <c r="A312" s="257">
        <v>300</v>
      </c>
      <c r="B312" s="258">
        <v>357302</v>
      </c>
      <c r="C312" s="258">
        <v>35</v>
      </c>
      <c r="D312" s="259">
        <f>SUMIF(xlsSAFT!D:D,Sheet1!B312,xlsSAFT!E:E)</f>
        <v>0</v>
      </c>
      <c r="E312" s="260">
        <f>SUMIF(xlsSAFT!D:D,Sheet1!B312,xlsSAFT!F:F)</f>
        <v>0</v>
      </c>
    </row>
    <row r="313" spans="1:5">
      <c r="A313" s="257">
        <v>300</v>
      </c>
      <c r="B313" s="258">
        <v>357311</v>
      </c>
      <c r="C313" s="258">
        <v>35</v>
      </c>
      <c r="D313" s="259">
        <f>SUMIF(xlsSAFT!D:D,Sheet1!B313,xlsSAFT!E:E)</f>
        <v>0</v>
      </c>
      <c r="E313" s="260">
        <f>SUMIF(xlsSAFT!D:D,Sheet1!B313,xlsSAFT!F:F)</f>
        <v>0</v>
      </c>
    </row>
    <row r="314" spans="1:5">
      <c r="A314" s="257">
        <v>300</v>
      </c>
      <c r="B314" s="258">
        <v>357312</v>
      </c>
      <c r="C314" s="258">
        <v>35</v>
      </c>
      <c r="D314" s="259">
        <f>SUMIF(xlsSAFT!D:D,Sheet1!B314,xlsSAFT!E:E)</f>
        <v>0</v>
      </c>
      <c r="E314" s="260">
        <f>SUMIF(xlsSAFT!D:D,Sheet1!B314,xlsSAFT!F:F)</f>
        <v>0</v>
      </c>
    </row>
    <row r="315" spans="1:5">
      <c r="A315" s="257">
        <v>300</v>
      </c>
      <c r="B315" s="258">
        <v>357313</v>
      </c>
      <c r="C315" s="258">
        <v>35</v>
      </c>
      <c r="D315" s="259">
        <f>SUMIF(xlsSAFT!D:D,Sheet1!B315,xlsSAFT!E:E)</f>
        <v>0</v>
      </c>
      <c r="E315" s="260">
        <f>SUMIF(xlsSAFT!D:D,Sheet1!B315,xlsSAFT!F:F)</f>
        <v>0</v>
      </c>
    </row>
    <row r="316" spans="1:5">
      <c r="A316" s="257">
        <v>300</v>
      </c>
      <c r="B316" s="258">
        <v>357314</v>
      </c>
      <c r="C316" s="258">
        <v>35</v>
      </c>
      <c r="D316" s="259">
        <f>SUMIF(xlsSAFT!D:D,Sheet1!B316,xlsSAFT!E:E)</f>
        <v>0</v>
      </c>
      <c r="E316" s="260">
        <f>SUMIF(xlsSAFT!D:D,Sheet1!B316,xlsSAFT!F:F)</f>
        <v>0</v>
      </c>
    </row>
    <row r="317" spans="1:5">
      <c r="A317" s="257">
        <v>300</v>
      </c>
      <c r="B317" s="258">
        <v>357321</v>
      </c>
      <c r="C317" s="258">
        <v>35</v>
      </c>
      <c r="D317" s="259">
        <f>SUMIF(xlsSAFT!D:D,Sheet1!B317,xlsSAFT!E:E)</f>
        <v>0</v>
      </c>
      <c r="E317" s="260">
        <f>SUMIF(xlsSAFT!D:D,Sheet1!B317,xlsSAFT!F:F)</f>
        <v>0</v>
      </c>
    </row>
    <row r="318" spans="1:5">
      <c r="A318" s="257">
        <v>300</v>
      </c>
      <c r="B318" s="258">
        <v>357322</v>
      </c>
      <c r="C318" s="258">
        <v>35</v>
      </c>
      <c r="D318" s="259">
        <f>SUMIF(xlsSAFT!D:D,Sheet1!B318,xlsSAFT!E:E)</f>
        <v>0</v>
      </c>
      <c r="E318" s="260">
        <f>SUMIF(xlsSAFT!D:D,Sheet1!B318,xlsSAFT!F:F)</f>
        <v>0</v>
      </c>
    </row>
    <row r="319" spans="1:5">
      <c r="A319" s="257">
        <v>300</v>
      </c>
      <c r="B319" s="258">
        <v>357323</v>
      </c>
      <c r="C319" s="258">
        <v>35</v>
      </c>
      <c r="D319" s="259">
        <f>SUMIF(xlsSAFT!D:D,Sheet1!B319,xlsSAFT!E:E)</f>
        <v>0</v>
      </c>
      <c r="E319" s="260">
        <f>SUMIF(xlsSAFT!D:D,Sheet1!B319,xlsSAFT!F:F)</f>
        <v>0</v>
      </c>
    </row>
    <row r="320" spans="1:5">
      <c r="A320" s="257">
        <v>300</v>
      </c>
      <c r="B320" s="258">
        <v>357324</v>
      </c>
      <c r="C320" s="258">
        <v>35</v>
      </c>
      <c r="D320" s="259">
        <f>SUMIF(xlsSAFT!D:D,Sheet1!B320,xlsSAFT!E:E)</f>
        <v>0</v>
      </c>
      <c r="E320" s="260">
        <f>SUMIF(xlsSAFT!D:D,Sheet1!B320,xlsSAFT!F:F)</f>
        <v>0</v>
      </c>
    </row>
    <row r="321" spans="1:5">
      <c r="A321" s="257">
        <v>300</v>
      </c>
      <c r="B321" s="258">
        <v>351301</v>
      </c>
      <c r="C321" s="258"/>
      <c r="D321" s="259">
        <f>SUMIF(xlsSAFT!D:D,Sheet1!B321,xlsSAFT!E:E)</f>
        <v>297.9314</v>
      </c>
      <c r="E321" s="260">
        <f>SUMIF(xlsSAFT!D:D,Sheet1!B321,xlsSAFT!F:F)</f>
        <v>0</v>
      </c>
    </row>
    <row r="322" spans="1:5">
      <c r="A322" s="257">
        <v>300</v>
      </c>
      <c r="B322" s="258">
        <v>351302</v>
      </c>
      <c r="C322" s="258"/>
      <c r="D322" s="259">
        <f>SUMIF(xlsSAFT!D:D,Sheet1!B322,xlsSAFT!E:E)</f>
        <v>33.358499999999999</v>
      </c>
      <c r="E322" s="260">
        <f>SUMIF(xlsSAFT!D:D,Sheet1!B322,xlsSAFT!F:F)</f>
        <v>0</v>
      </c>
    </row>
    <row r="323" spans="1:5">
      <c r="A323" s="257">
        <v>300</v>
      </c>
      <c r="B323" s="258">
        <v>351303</v>
      </c>
      <c r="C323" s="258"/>
      <c r="D323" s="259">
        <f>SUMIF(xlsSAFT!D:D,Sheet1!B323,xlsSAFT!E:E)</f>
        <v>0</v>
      </c>
      <c r="E323" s="260">
        <f>SUMIF(xlsSAFT!D:D,Sheet1!B323,xlsSAFT!F:F)</f>
        <v>0</v>
      </c>
    </row>
    <row r="324" spans="1:5">
      <c r="A324" s="257">
        <v>300</v>
      </c>
      <c r="B324" s="258">
        <v>351304</v>
      </c>
      <c r="C324" s="258"/>
      <c r="D324" s="259">
        <f>SUMIF(xlsSAFT!D:D,Sheet1!B324,xlsSAFT!E:E)</f>
        <v>0</v>
      </c>
      <c r="E324" s="260">
        <f>SUMIF(xlsSAFT!D:D,Sheet1!B324,xlsSAFT!F:F)</f>
        <v>0</v>
      </c>
    </row>
    <row r="325" spans="1:5">
      <c r="A325" s="257">
        <v>300</v>
      </c>
      <c r="B325" s="258">
        <v>356301</v>
      </c>
      <c r="C325" s="258"/>
      <c r="D325" s="259">
        <f>SUMIF(xlsSAFT!D:D,Sheet1!B325,xlsSAFT!E:E)</f>
        <v>0</v>
      </c>
      <c r="E325" s="260">
        <f>SUMIF(xlsSAFT!D:D,Sheet1!B325,xlsSAFT!F:F)</f>
        <v>0</v>
      </c>
    </row>
    <row r="326" spans="1:5">
      <c r="A326" s="257">
        <v>300</v>
      </c>
      <c r="B326" s="258">
        <v>356311</v>
      </c>
      <c r="C326" s="258"/>
      <c r="D326" s="259">
        <f>SUMIF(xlsSAFT!D:D,Sheet1!B326,xlsSAFT!E:E)</f>
        <v>0</v>
      </c>
      <c r="E326" s="260">
        <f>SUMIF(xlsSAFT!D:D,Sheet1!B326,xlsSAFT!F:F)</f>
        <v>0</v>
      </c>
    </row>
    <row r="327" spans="1:5">
      <c r="A327" s="257">
        <v>300</v>
      </c>
      <c r="B327" s="258">
        <v>356312</v>
      </c>
      <c r="C327" s="258"/>
      <c r="D327" s="259">
        <f>SUMIF(xlsSAFT!D:D,Sheet1!B327,xlsSAFT!E:E)</f>
        <v>0</v>
      </c>
      <c r="E327" s="260">
        <f>SUMIF(xlsSAFT!D:D,Sheet1!B327,xlsSAFT!F:F)</f>
        <v>0</v>
      </c>
    </row>
    <row r="328" spans="1:5">
      <c r="A328" s="257">
        <v>300</v>
      </c>
      <c r="B328" s="258">
        <v>356302</v>
      </c>
      <c r="C328" s="258"/>
      <c r="D328" s="259">
        <f>SUMIF(xlsSAFT!D:D,Sheet1!B328,xlsSAFT!E:E)</f>
        <v>0</v>
      </c>
      <c r="E328" s="260">
        <f>SUMIF(xlsSAFT!D:D,Sheet1!B328,xlsSAFT!F:F)</f>
        <v>0</v>
      </c>
    </row>
    <row r="329" spans="1:5">
      <c r="A329" s="257">
        <v>300</v>
      </c>
      <c r="B329" s="258">
        <v>356303</v>
      </c>
      <c r="C329" s="258"/>
      <c r="D329" s="259">
        <f>SUMIF(xlsSAFT!D:D,Sheet1!B329,xlsSAFT!E:E)</f>
        <v>0</v>
      </c>
      <c r="E329" s="260">
        <f>SUMIF(xlsSAFT!D:D,Sheet1!B329,xlsSAFT!F:F)</f>
        <v>0</v>
      </c>
    </row>
    <row r="330" spans="1:5">
      <c r="A330" s="257">
        <v>300</v>
      </c>
      <c r="B330" s="258">
        <v>356304</v>
      </c>
      <c r="C330" s="258"/>
      <c r="D330" s="259">
        <f>SUMIF(xlsSAFT!D:D,Sheet1!B330,xlsSAFT!E:E)</f>
        <v>0</v>
      </c>
      <c r="E330" s="260">
        <f>SUMIF(xlsSAFT!D:D,Sheet1!B330,xlsSAFT!F:F)</f>
        <v>0</v>
      </c>
    </row>
    <row r="331" spans="1:5">
      <c r="A331" s="257">
        <v>300</v>
      </c>
      <c r="B331" s="258">
        <v>356309</v>
      </c>
      <c r="C331" s="258"/>
      <c r="D331" s="259">
        <f>SUMIF(xlsSAFT!D:D,Sheet1!B331,xlsSAFT!E:E)</f>
        <v>0</v>
      </c>
      <c r="E331" s="260">
        <f>SUMIF(xlsSAFT!D:D,Sheet1!B331,xlsSAFT!F:F)</f>
        <v>0</v>
      </c>
    </row>
    <row r="332" spans="1:5">
      <c r="A332" s="257">
        <v>300</v>
      </c>
      <c r="B332" s="258">
        <v>356310</v>
      </c>
      <c r="C332" s="258"/>
      <c r="D332" s="259">
        <f>SUMIF(xlsSAFT!D:D,Sheet1!B332,xlsSAFT!E:E)</f>
        <v>0</v>
      </c>
      <c r="E332" s="260">
        <f>SUMIF(xlsSAFT!D:D,Sheet1!B332,xlsSAFT!F:F)</f>
        <v>0</v>
      </c>
    </row>
    <row r="333" spans="1:5">
      <c r="A333" s="257">
        <v>300</v>
      </c>
      <c r="B333" s="258">
        <v>356306</v>
      </c>
      <c r="C333" s="258"/>
      <c r="D333" s="259">
        <f>SUMIF(xlsSAFT!D:D,Sheet1!B333,xlsSAFT!E:E)</f>
        <v>0</v>
      </c>
      <c r="E333" s="260">
        <f>SUMIF(xlsSAFT!D:D,Sheet1!B333,xlsSAFT!F:F)</f>
        <v>0</v>
      </c>
    </row>
    <row r="334" spans="1:5">
      <c r="A334" s="257">
        <v>300</v>
      </c>
      <c r="B334" s="258">
        <v>356307</v>
      </c>
      <c r="C334" s="258"/>
      <c r="D334" s="259">
        <f>SUMIF(xlsSAFT!D:D,Sheet1!B334,xlsSAFT!E:E)</f>
        <v>0</v>
      </c>
      <c r="E334" s="260">
        <f>SUMIF(xlsSAFT!D:D,Sheet1!B334,xlsSAFT!F:F)</f>
        <v>0</v>
      </c>
    </row>
    <row r="335" spans="1:5">
      <c r="A335" s="257">
        <v>300</v>
      </c>
      <c r="B335" s="258">
        <v>356308</v>
      </c>
      <c r="C335" s="258"/>
      <c r="D335" s="259">
        <f>SUMIF(xlsSAFT!D:D,Sheet1!B335,xlsSAFT!E:E)</f>
        <v>0</v>
      </c>
      <c r="E335" s="260">
        <f>SUMIF(xlsSAFT!D:D,Sheet1!B335,xlsSAFT!F:F)</f>
        <v>0</v>
      </c>
    </row>
    <row r="336" spans="1:5">
      <c r="A336" s="280">
        <v>300</v>
      </c>
      <c r="B336" s="281">
        <v>380005</v>
      </c>
      <c r="C336" s="281">
        <v>16</v>
      </c>
      <c r="D336" s="259"/>
      <c r="E336" s="278">
        <f>SUMIF(xlsSAFT!D:D,Sheet1!B336,xlsSAFT!E:E)</f>
        <v>0</v>
      </c>
    </row>
    <row r="337" spans="1:5">
      <c r="A337" s="280">
        <v>300</v>
      </c>
      <c r="B337" s="281">
        <v>380004</v>
      </c>
      <c r="C337" s="281">
        <v>16</v>
      </c>
      <c r="D337" s="259"/>
      <c r="E337" s="278">
        <f>SUMIF(xlsSAFT!D:D,Sheet1!B337,xlsSAFT!E:E)</f>
        <v>0</v>
      </c>
    </row>
    <row r="338" spans="1:5">
      <c r="A338" s="280">
        <v>300</v>
      </c>
      <c r="B338" s="281">
        <v>380001</v>
      </c>
      <c r="C338" s="281">
        <v>16</v>
      </c>
      <c r="D338" s="279">
        <f>E338/19%</f>
        <v>26858.646842105263</v>
      </c>
      <c r="E338" s="278">
        <f>SUMIF(xlsSAFT!D:D,Sheet1!B338,xlsSAFT!E:E)</f>
        <v>5103.1428999999998</v>
      </c>
    </row>
    <row r="339" spans="1:5">
      <c r="A339" s="280">
        <v>300</v>
      </c>
      <c r="B339" s="281">
        <v>380002</v>
      </c>
      <c r="C339" s="281">
        <v>16</v>
      </c>
      <c r="D339" s="279">
        <f>E339/9%</f>
        <v>0</v>
      </c>
      <c r="E339" s="278">
        <f>SUMIF(xlsSAFT!D:D,Sheet1!B339,xlsSAFT!E:E)</f>
        <v>0</v>
      </c>
    </row>
    <row r="340" spans="1:5">
      <c r="A340" s="280">
        <v>300</v>
      </c>
      <c r="B340" s="281">
        <v>380003</v>
      </c>
      <c r="C340" s="281">
        <v>16</v>
      </c>
      <c r="D340" s="279">
        <f>E340/5%</f>
        <v>0</v>
      </c>
      <c r="E340" s="278">
        <f>SUMIF(xlsSAFT!D:D,Sheet1!B340,xlsSAFT!E:E)</f>
        <v>0</v>
      </c>
    </row>
    <row r="341" spans="1:5">
      <c r="A341" s="257">
        <v>300</v>
      </c>
      <c r="B341" s="258">
        <v>380105</v>
      </c>
      <c r="C341" s="258"/>
      <c r="D341" s="259">
        <f>SUMIF(xlsSAFT!D:D,Sheet1!B341,xlsSAFT!E:E)</f>
        <v>0</v>
      </c>
      <c r="E341" s="260">
        <f>SUMIF(xlsSAFT!D:D,Sheet1!B341,xlsSAFT!F:F)</f>
        <v>0</v>
      </c>
    </row>
    <row r="342" spans="1:5">
      <c r="A342" s="257">
        <v>300</v>
      </c>
      <c r="B342" s="258">
        <v>380104</v>
      </c>
      <c r="C342" s="258"/>
      <c r="D342" s="259">
        <f>SUMIF(xlsSAFT!D:D,Sheet1!B342,xlsSAFT!E:E)</f>
        <v>0</v>
      </c>
      <c r="E342" s="260">
        <f>SUMIF(xlsSAFT!D:D,Sheet1!B342,xlsSAFT!F:F)</f>
        <v>0</v>
      </c>
    </row>
    <row r="343" spans="1:5">
      <c r="A343" s="257">
        <v>300</v>
      </c>
      <c r="B343" s="258">
        <v>380101</v>
      </c>
      <c r="C343" s="258"/>
      <c r="D343" s="259">
        <f>SUMIF(xlsSAFT!D:D,Sheet1!B343,xlsSAFT!E:E)</f>
        <v>0</v>
      </c>
      <c r="E343" s="260">
        <f>SUMIF(xlsSAFT!D:D,Sheet1!B343,xlsSAFT!F:F)</f>
        <v>0</v>
      </c>
    </row>
    <row r="344" spans="1:5">
      <c r="A344" s="257">
        <v>300</v>
      </c>
      <c r="B344" s="258">
        <v>380102</v>
      </c>
      <c r="C344" s="258"/>
      <c r="D344" s="259">
        <f>SUMIF(xlsSAFT!D:D,Sheet1!B344,xlsSAFT!E:E)</f>
        <v>0</v>
      </c>
      <c r="E344" s="260">
        <f>SUMIF(xlsSAFT!D:D,Sheet1!B344,xlsSAFT!F:F)</f>
        <v>0</v>
      </c>
    </row>
    <row r="345" spans="1:5">
      <c r="A345" s="257">
        <v>300</v>
      </c>
      <c r="B345" s="258">
        <v>380103</v>
      </c>
      <c r="C345" s="258"/>
      <c r="D345" s="259">
        <f>SUMIF(xlsSAFT!D:D,Sheet1!B345,xlsSAFT!E:E)</f>
        <v>0</v>
      </c>
      <c r="E345" s="260">
        <f>SUMIF(xlsSAFT!D:D,Sheet1!B345,xlsSAFT!F:F)</f>
        <v>0</v>
      </c>
    </row>
    <row r="346" spans="1:5">
      <c r="A346" s="257">
        <v>300</v>
      </c>
      <c r="B346" s="258">
        <v>380200</v>
      </c>
      <c r="C346" s="258"/>
      <c r="D346" s="259">
        <f>SUMIF(xlsSAFT!D:D,Sheet1!B346,xlsSAFT!E:E)</f>
        <v>0</v>
      </c>
      <c r="E346" s="260">
        <f>SUMIF(xlsSAFT!D:D,Sheet1!B346,xlsSAFT!F:F)</f>
        <v>0</v>
      </c>
    </row>
    <row r="347" spans="1:5">
      <c r="A347" s="257">
        <v>300</v>
      </c>
      <c r="B347" s="258">
        <v>380301</v>
      </c>
      <c r="C347" s="258">
        <v>9</v>
      </c>
      <c r="D347" s="259">
        <f>SUMIF(xlsSAFT!D:D,Sheet1!B347,xlsSAFT!E:E)</f>
        <v>0</v>
      </c>
      <c r="E347" s="260">
        <f>SUMIF(xlsSAFT!D:D,Sheet1!B347,xlsSAFT!F:F)</f>
        <v>0</v>
      </c>
    </row>
    <row r="348" spans="1:5">
      <c r="A348" s="257">
        <v>300</v>
      </c>
      <c r="B348" s="258">
        <v>380302</v>
      </c>
      <c r="C348" s="258">
        <v>10</v>
      </c>
      <c r="D348" s="259">
        <f>SUMIF(xlsSAFT!D:D,Sheet1!B348,xlsSAFT!E:E)</f>
        <v>0</v>
      </c>
      <c r="E348" s="260">
        <f>SUMIF(xlsSAFT!D:D,Sheet1!B348,xlsSAFT!F:F)</f>
        <v>0</v>
      </c>
    </row>
    <row r="349" spans="1:5">
      <c r="A349" s="257">
        <v>300</v>
      </c>
      <c r="B349" s="258">
        <v>380303</v>
      </c>
      <c r="C349" s="258">
        <v>11</v>
      </c>
      <c r="D349" s="259">
        <f>SUMIF(xlsSAFT!D:D,Sheet1!B349,xlsSAFT!E:E)</f>
        <v>0</v>
      </c>
      <c r="E349" s="260">
        <f>SUMIF(xlsSAFT!D:D,Sheet1!B349,xlsSAFT!F:F)</f>
        <v>0</v>
      </c>
    </row>
    <row r="350" spans="1:5">
      <c r="A350" s="257">
        <v>300</v>
      </c>
      <c r="B350" s="258">
        <v>380304</v>
      </c>
      <c r="C350" s="258">
        <v>14</v>
      </c>
      <c r="D350" s="259">
        <f>SUMIF(xlsSAFT!D:D,Sheet1!B350,xlsSAFT!E:E)</f>
        <v>0</v>
      </c>
      <c r="E350" s="260">
        <f>SUMIF(xlsSAFT!D:D,Sheet1!B350,xlsSAFT!F:F)</f>
        <v>0</v>
      </c>
    </row>
  </sheetData>
  <autoFilter ref="A1:E350" xr:uid="{EA254320-0CC7-49CA-B81F-F8A8E0B4D874}"/>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CFDB7-AE73-419B-8824-50C704EDC528}">
  <dimension ref="A1:J33"/>
  <sheetViews>
    <sheetView zoomScale="115" zoomScaleNormal="115" workbookViewId="0">
      <pane ySplit="2" topLeftCell="A3" activePane="bottomLeft" state="frozen"/>
      <selection pane="bottomLeft"/>
    </sheetView>
  </sheetViews>
  <sheetFormatPr defaultRowHeight="14.4"/>
  <cols>
    <col min="1" max="1" width="8.6640625" style="4" customWidth="1"/>
    <col min="2" max="2" width="11.5546875" customWidth="1"/>
    <col min="3" max="3" width="21.44140625" customWidth="1"/>
    <col min="4" max="4" width="12.109375" customWidth="1"/>
    <col min="5" max="5" width="13.5546875" customWidth="1"/>
    <col min="6" max="6" width="13.109375" customWidth="1"/>
    <col min="7" max="7" width="14.44140625" customWidth="1"/>
    <col min="8" max="8" width="13.109375" customWidth="1"/>
    <col min="9" max="9" width="3.109375" customWidth="1"/>
  </cols>
  <sheetData>
    <row r="1" spans="1:10" ht="17.25" customHeight="1">
      <c r="A1" s="95" t="s">
        <v>824</v>
      </c>
      <c r="B1" s="30" t="s">
        <v>85</v>
      </c>
      <c r="C1" s="30" t="s">
        <v>86</v>
      </c>
      <c r="D1" s="30" t="s">
        <v>87</v>
      </c>
      <c r="E1" s="30" t="s">
        <v>88</v>
      </c>
      <c r="F1" s="30" t="s">
        <v>89</v>
      </c>
      <c r="G1" s="30" t="s">
        <v>90</v>
      </c>
      <c r="H1" s="30" t="s">
        <v>91</v>
      </c>
    </row>
    <row r="2" spans="1:10" s="39" customFormat="1" ht="42" customHeight="1">
      <c r="A2" s="40" t="s">
        <v>84</v>
      </c>
      <c r="B2" s="39" t="s">
        <v>92</v>
      </c>
      <c r="C2" s="39" t="s">
        <v>93</v>
      </c>
      <c r="D2" s="39" t="s">
        <v>94</v>
      </c>
      <c r="E2" s="39" t="s">
        <v>95</v>
      </c>
      <c r="F2" s="39" t="s">
        <v>96</v>
      </c>
      <c r="G2" s="39" t="s">
        <v>97</v>
      </c>
      <c r="H2" s="39" t="s">
        <v>98</v>
      </c>
    </row>
    <row r="3" spans="1:10">
      <c r="A3" s="9" t="s">
        <v>99</v>
      </c>
      <c r="B3" t="s">
        <v>100</v>
      </c>
      <c r="C3" t="s">
        <v>101</v>
      </c>
      <c r="D3" t="s">
        <v>102</v>
      </c>
      <c r="E3" s="12">
        <v>0</v>
      </c>
      <c r="F3" s="12">
        <v>200</v>
      </c>
      <c r="G3" s="12">
        <v>0</v>
      </c>
      <c r="H3" s="12">
        <v>200</v>
      </c>
      <c r="J3" s="42" t="s">
        <v>703</v>
      </c>
    </row>
    <row r="4" spans="1:10">
      <c r="A4" s="9" t="s">
        <v>103</v>
      </c>
      <c r="B4" t="s">
        <v>103</v>
      </c>
      <c r="C4" t="s">
        <v>104</v>
      </c>
      <c r="D4" t="s">
        <v>102</v>
      </c>
      <c r="E4" s="12">
        <v>0</v>
      </c>
      <c r="F4" s="12">
        <v>40</v>
      </c>
      <c r="G4" s="12">
        <v>0</v>
      </c>
      <c r="H4" s="12">
        <v>40</v>
      </c>
      <c r="J4" t="s">
        <v>704</v>
      </c>
    </row>
    <row r="5" spans="1:10">
      <c r="A5" s="9" t="s">
        <v>105</v>
      </c>
      <c r="B5" t="s">
        <v>105</v>
      </c>
      <c r="C5" t="s">
        <v>106</v>
      </c>
      <c r="D5" t="s">
        <v>107</v>
      </c>
      <c r="E5" s="12">
        <v>0</v>
      </c>
      <c r="F5" s="12">
        <v>825000</v>
      </c>
      <c r="G5" s="12">
        <v>0</v>
      </c>
      <c r="H5" s="12">
        <v>950000</v>
      </c>
      <c r="J5" t="s">
        <v>705</v>
      </c>
    </row>
    <row r="6" spans="1:10">
      <c r="A6" s="9" t="s">
        <v>108</v>
      </c>
      <c r="B6" t="s">
        <v>109</v>
      </c>
      <c r="C6" t="s">
        <v>110</v>
      </c>
      <c r="D6" t="s">
        <v>111</v>
      </c>
      <c r="E6" s="12">
        <v>200000</v>
      </c>
      <c r="F6" s="12">
        <v>0</v>
      </c>
      <c r="G6" s="12">
        <v>200000</v>
      </c>
      <c r="H6" s="12">
        <v>0</v>
      </c>
    </row>
    <row r="7" spans="1:10">
      <c r="A7" s="9" t="s">
        <v>112</v>
      </c>
      <c r="B7" t="s">
        <v>113</v>
      </c>
      <c r="C7" t="s">
        <v>114</v>
      </c>
      <c r="D7" t="s">
        <v>111</v>
      </c>
      <c r="E7" s="12">
        <v>150000</v>
      </c>
      <c r="F7" s="12">
        <v>0</v>
      </c>
      <c r="G7" s="12">
        <v>150000</v>
      </c>
      <c r="H7" s="12">
        <v>0</v>
      </c>
      <c r="J7" t="s">
        <v>729</v>
      </c>
    </row>
    <row r="8" spans="1:10">
      <c r="A8" s="9" t="s">
        <v>115</v>
      </c>
      <c r="B8" t="s">
        <v>115</v>
      </c>
      <c r="C8" t="s">
        <v>116</v>
      </c>
      <c r="D8" t="s">
        <v>102</v>
      </c>
      <c r="E8" s="12">
        <v>0</v>
      </c>
      <c r="F8" s="12">
        <v>75000</v>
      </c>
      <c r="G8" s="12">
        <v>0</v>
      </c>
      <c r="H8" s="12">
        <v>85000</v>
      </c>
      <c r="J8" t="s">
        <v>730</v>
      </c>
    </row>
    <row r="9" spans="1:10">
      <c r="A9" s="9" t="s">
        <v>117</v>
      </c>
      <c r="B9" t="s">
        <v>117</v>
      </c>
      <c r="C9" t="s">
        <v>118</v>
      </c>
      <c r="D9" t="s">
        <v>111</v>
      </c>
      <c r="E9" s="12">
        <v>38000</v>
      </c>
      <c r="F9" s="12">
        <v>0</v>
      </c>
      <c r="G9" s="12">
        <v>25000</v>
      </c>
      <c r="H9" s="12">
        <v>0</v>
      </c>
      <c r="J9" t="s">
        <v>731</v>
      </c>
    </row>
    <row r="10" spans="1:10">
      <c r="A10" s="9" t="s">
        <v>119</v>
      </c>
      <c r="B10" t="s">
        <v>119</v>
      </c>
      <c r="C10" t="s">
        <v>120</v>
      </c>
      <c r="D10" t="s">
        <v>111</v>
      </c>
      <c r="E10" s="12">
        <v>0</v>
      </c>
      <c r="F10" s="12">
        <v>0</v>
      </c>
      <c r="G10" s="12">
        <v>0</v>
      </c>
      <c r="H10" s="12">
        <v>0</v>
      </c>
      <c r="J10" t="s">
        <v>732</v>
      </c>
    </row>
    <row r="11" spans="1:10">
      <c r="A11" s="9" t="s">
        <v>121</v>
      </c>
      <c r="B11" t="s">
        <v>121</v>
      </c>
      <c r="C11" t="s">
        <v>122</v>
      </c>
      <c r="D11" t="s">
        <v>111</v>
      </c>
      <c r="E11" s="12">
        <v>1600000</v>
      </c>
      <c r="F11" s="12">
        <v>0</v>
      </c>
      <c r="G11" s="12">
        <v>150000</v>
      </c>
      <c r="H11" s="12">
        <v>0</v>
      </c>
    </row>
    <row r="12" spans="1:10">
      <c r="A12" s="9" t="s">
        <v>123</v>
      </c>
      <c r="B12" t="s">
        <v>124</v>
      </c>
      <c r="C12" t="s">
        <v>197</v>
      </c>
      <c r="D12" t="s">
        <v>111</v>
      </c>
      <c r="E12" s="12">
        <v>0</v>
      </c>
      <c r="F12" s="12">
        <v>0</v>
      </c>
      <c r="G12" s="12">
        <v>1600000</v>
      </c>
      <c r="H12" s="12">
        <v>0</v>
      </c>
      <c r="J12" t="s">
        <v>733</v>
      </c>
    </row>
    <row r="13" spans="1:10">
      <c r="A13" s="9" t="s">
        <v>1597</v>
      </c>
      <c r="B13" s="24">
        <v>40152</v>
      </c>
      <c r="C13" t="s">
        <v>1598</v>
      </c>
      <c r="D13" t="s">
        <v>102</v>
      </c>
      <c r="E13" s="12"/>
      <c r="F13" s="12">
        <v>1000000</v>
      </c>
      <c r="G13" s="12"/>
      <c r="H13" s="12">
        <v>1100000</v>
      </c>
      <c r="J13" t="s">
        <v>734</v>
      </c>
    </row>
    <row r="14" spans="1:10">
      <c r="A14" s="9" t="s">
        <v>127</v>
      </c>
      <c r="B14" t="s">
        <v>127</v>
      </c>
      <c r="C14" t="s">
        <v>128</v>
      </c>
      <c r="D14" t="s">
        <v>102</v>
      </c>
      <c r="E14" s="12">
        <v>0</v>
      </c>
      <c r="F14" s="12">
        <v>99760</v>
      </c>
      <c r="G14" s="12">
        <v>0</v>
      </c>
      <c r="H14" s="12">
        <v>100760</v>
      </c>
      <c r="J14" t="s">
        <v>735</v>
      </c>
    </row>
    <row r="15" spans="1:10">
      <c r="A15" s="265">
        <v>5121.3999999999996</v>
      </c>
      <c r="B15" s="24">
        <v>512122</v>
      </c>
      <c r="C15" t="s">
        <v>1599</v>
      </c>
      <c r="D15" t="s">
        <v>111</v>
      </c>
      <c r="E15" s="12">
        <v>12000</v>
      </c>
      <c r="F15" s="12"/>
      <c r="G15" s="12">
        <v>111000</v>
      </c>
      <c r="H15" s="12"/>
      <c r="J15" t="s">
        <v>736</v>
      </c>
    </row>
    <row r="16" spans="1:10">
      <c r="A16" s="9" t="s">
        <v>129</v>
      </c>
      <c r="B16" t="s">
        <v>129</v>
      </c>
      <c r="C16" t="s">
        <v>130</v>
      </c>
      <c r="D16" t="s">
        <v>111</v>
      </c>
      <c r="E16" s="12">
        <v>0</v>
      </c>
      <c r="F16" s="12">
        <v>0</v>
      </c>
      <c r="G16" s="12">
        <v>0</v>
      </c>
      <c r="H16" s="12">
        <v>0</v>
      </c>
    </row>
    <row r="17" spans="1:10">
      <c r="A17" s="9" t="s">
        <v>131</v>
      </c>
      <c r="B17" t="s">
        <v>131</v>
      </c>
      <c r="C17" t="s">
        <v>132</v>
      </c>
      <c r="D17" t="s">
        <v>111</v>
      </c>
      <c r="E17" s="12">
        <v>0</v>
      </c>
      <c r="F17" s="12">
        <v>0</v>
      </c>
      <c r="G17" s="12">
        <v>0</v>
      </c>
      <c r="H17" s="12">
        <v>0</v>
      </c>
      <c r="J17" t="s">
        <v>737</v>
      </c>
    </row>
    <row r="18" spans="1:10">
      <c r="A18" s="9" t="s">
        <v>133</v>
      </c>
      <c r="B18" t="s">
        <v>133</v>
      </c>
      <c r="C18" t="s">
        <v>134</v>
      </c>
      <c r="D18" t="s">
        <v>111</v>
      </c>
      <c r="E18" s="12">
        <v>0</v>
      </c>
      <c r="F18" s="12">
        <v>0</v>
      </c>
      <c r="G18" s="12">
        <v>0</v>
      </c>
      <c r="H18" s="12">
        <v>0</v>
      </c>
      <c r="J18" t="s">
        <v>738</v>
      </c>
    </row>
    <row r="19" spans="1:10">
      <c r="A19" s="9" t="s">
        <v>135</v>
      </c>
      <c r="B19" t="s">
        <v>136</v>
      </c>
      <c r="C19" t="s">
        <v>137</v>
      </c>
      <c r="D19" t="s">
        <v>102</v>
      </c>
      <c r="E19" s="12">
        <v>0</v>
      </c>
      <c r="F19" s="12">
        <v>0</v>
      </c>
      <c r="G19" s="12">
        <v>0</v>
      </c>
      <c r="H19" s="12">
        <v>0</v>
      </c>
      <c r="J19" t="s">
        <v>739</v>
      </c>
    </row>
    <row r="20" spans="1:10">
      <c r="A20" s="9" t="s">
        <v>138</v>
      </c>
      <c r="B20" t="s">
        <v>138</v>
      </c>
      <c r="C20" t="s">
        <v>139</v>
      </c>
      <c r="D20" t="s">
        <v>107</v>
      </c>
      <c r="E20" s="12">
        <v>0</v>
      </c>
      <c r="F20" s="12">
        <v>0</v>
      </c>
      <c r="G20" s="12">
        <v>0</v>
      </c>
      <c r="H20" s="12">
        <v>0</v>
      </c>
    </row>
    <row r="21" spans="1:10">
      <c r="A21" s="9" t="s">
        <v>140</v>
      </c>
      <c r="B21" t="s">
        <v>140</v>
      </c>
      <c r="C21" t="s">
        <v>141</v>
      </c>
      <c r="D21" t="s">
        <v>102</v>
      </c>
      <c r="E21" s="12">
        <v>0</v>
      </c>
      <c r="F21" s="12">
        <v>0</v>
      </c>
      <c r="G21" s="12">
        <v>0</v>
      </c>
      <c r="H21" s="12">
        <v>0</v>
      </c>
      <c r="J21" t="s">
        <v>744</v>
      </c>
    </row>
    <row r="22" spans="1:10">
      <c r="A22" s="9" t="s">
        <v>142</v>
      </c>
      <c r="B22" t="s">
        <v>142</v>
      </c>
      <c r="C22" t="s">
        <v>143</v>
      </c>
      <c r="E22" s="12">
        <v>50000</v>
      </c>
      <c r="F22" s="12">
        <v>0</v>
      </c>
      <c r="G22" s="12">
        <v>50000</v>
      </c>
      <c r="H22" s="12">
        <v>0</v>
      </c>
      <c r="J22" t="s">
        <v>745</v>
      </c>
    </row>
    <row r="23" spans="1:10">
      <c r="A23" s="9"/>
      <c r="E23" s="264">
        <f>SUBTOTAL(109,Table10[OpeningDebitBalance])</f>
        <v>2050000</v>
      </c>
      <c r="F23" s="264">
        <f>SUBTOTAL(109,Table10[OpeningCreditBalance])</f>
        <v>2000000</v>
      </c>
      <c r="G23" s="264">
        <f>SUBTOTAL(109,Table10[ClosingDebitBalance])</f>
        <v>2286000</v>
      </c>
      <c r="H23" s="264">
        <f>SUBTOTAL(109,Table10[ClosingCreditBalance])</f>
        <v>2236000</v>
      </c>
      <c r="J23" t="s">
        <v>746</v>
      </c>
    </row>
    <row r="24" spans="1:10">
      <c r="J24" t="s">
        <v>740</v>
      </c>
    </row>
    <row r="25" spans="1:10">
      <c r="E25" s="96"/>
      <c r="F25" s="96"/>
      <c r="J25" t="s">
        <v>741</v>
      </c>
    </row>
    <row r="26" spans="1:10">
      <c r="J26" t="s">
        <v>742</v>
      </c>
    </row>
    <row r="27" spans="1:10">
      <c r="J27" t="s">
        <v>743</v>
      </c>
    </row>
    <row r="28" spans="1:10">
      <c r="J28" t="s">
        <v>747</v>
      </c>
    </row>
    <row r="29" spans="1:10">
      <c r="J29" t="s">
        <v>748</v>
      </c>
    </row>
    <row r="30" spans="1:10">
      <c r="J30" t="s">
        <v>749</v>
      </c>
    </row>
    <row r="31" spans="1:10">
      <c r="J31" t="s">
        <v>743</v>
      </c>
    </row>
    <row r="32" spans="1:10">
      <c r="J32" s="7" t="s">
        <v>751</v>
      </c>
    </row>
    <row r="33" spans="10:10">
      <c r="J33" t="s">
        <v>750</v>
      </c>
    </row>
  </sheetData>
  <phoneticPr fontId="2" type="noConversion"/>
  <hyperlinks>
    <hyperlink ref="A1" location="'D406'!A1" display="D406" xr:uid="{5CE758B9-AD34-4454-B5F3-89E809602836}"/>
  </hyperlinks>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C2411-9D94-4E62-A23C-AEDC5DBE501C}">
  <dimension ref="A1:L13"/>
  <sheetViews>
    <sheetView zoomScale="115" zoomScaleNormal="115" workbookViewId="0"/>
  </sheetViews>
  <sheetFormatPr defaultRowHeight="14.4"/>
  <cols>
    <col min="1" max="4" width="14.5546875" customWidth="1"/>
    <col min="5" max="5" width="14.5546875" style="4" customWidth="1"/>
    <col min="6" max="6" width="19.44140625" customWidth="1"/>
    <col min="7" max="7" width="14.5546875" style="4" customWidth="1"/>
    <col min="8" max="12" width="14.5546875" customWidth="1"/>
  </cols>
  <sheetData>
    <row r="1" spans="1:12">
      <c r="A1" s="95" t="s">
        <v>824</v>
      </c>
    </row>
    <row r="2" spans="1:12" ht="12.75" customHeight="1">
      <c r="A2" s="353" t="s">
        <v>876</v>
      </c>
      <c r="B2" s="353"/>
      <c r="C2" s="353"/>
      <c r="D2" s="353"/>
      <c r="E2" s="36"/>
      <c r="F2" s="38" t="s">
        <v>144</v>
      </c>
      <c r="G2" s="36"/>
      <c r="H2" s="38" t="s">
        <v>145</v>
      </c>
      <c r="I2" s="38" t="s">
        <v>146</v>
      </c>
      <c r="J2" s="38" t="s">
        <v>147</v>
      </c>
      <c r="K2" s="38" t="s">
        <v>148</v>
      </c>
      <c r="L2" s="38" t="s">
        <v>149</v>
      </c>
    </row>
    <row r="3" spans="1:12" ht="12.75" customHeight="1">
      <c r="A3" s="30" t="s">
        <v>150</v>
      </c>
      <c r="B3" s="30" t="s">
        <v>151</v>
      </c>
      <c r="C3" s="30" t="s">
        <v>152</v>
      </c>
      <c r="D3" s="30" t="s">
        <v>153</v>
      </c>
      <c r="E3" s="36"/>
      <c r="F3" s="38"/>
      <c r="G3" s="36"/>
      <c r="H3" s="38"/>
      <c r="I3" s="38"/>
      <c r="J3" s="38"/>
      <c r="K3" s="38"/>
      <c r="L3" s="38"/>
    </row>
    <row r="4" spans="1:12" s="39" customFormat="1" ht="28.8">
      <c r="A4" s="39" t="s">
        <v>154</v>
      </c>
      <c r="B4" s="39" t="s">
        <v>155</v>
      </c>
      <c r="C4" s="39" t="s">
        <v>156</v>
      </c>
      <c r="D4" s="39" t="s">
        <v>157</v>
      </c>
      <c r="E4" s="40" t="s">
        <v>158</v>
      </c>
      <c r="F4" s="39" t="s">
        <v>159</v>
      </c>
      <c r="G4" s="40" t="s">
        <v>160</v>
      </c>
      <c r="H4" s="39" t="s">
        <v>92</v>
      </c>
      <c r="I4" s="39" t="s">
        <v>95</v>
      </c>
      <c r="J4" s="39" t="s">
        <v>96</v>
      </c>
      <c r="K4" s="39" t="s">
        <v>97</v>
      </c>
      <c r="L4" s="39" t="s">
        <v>98</v>
      </c>
    </row>
    <row r="5" spans="1:12">
      <c r="A5" t="s">
        <v>164</v>
      </c>
      <c r="B5" t="s">
        <v>193</v>
      </c>
      <c r="C5" t="s">
        <v>161</v>
      </c>
      <c r="D5" t="s">
        <v>162</v>
      </c>
      <c r="E5" s="9" t="s">
        <v>163</v>
      </c>
      <c r="F5" t="s">
        <v>164</v>
      </c>
      <c r="G5" s="9" t="s">
        <v>165</v>
      </c>
      <c r="H5" t="s">
        <v>166</v>
      </c>
      <c r="I5" s="12">
        <v>6524.66</v>
      </c>
      <c r="J5" s="12">
        <v>0</v>
      </c>
      <c r="K5" s="12">
        <v>235.99</v>
      </c>
      <c r="L5" s="12">
        <v>0</v>
      </c>
    </row>
    <row r="6" spans="1:12">
      <c r="A6" t="s">
        <v>170</v>
      </c>
      <c r="B6" t="s">
        <v>194</v>
      </c>
      <c r="C6" t="s">
        <v>167</v>
      </c>
      <c r="D6" t="s">
        <v>168</v>
      </c>
      <c r="E6" s="9" t="s">
        <v>169</v>
      </c>
      <c r="F6" t="s">
        <v>170</v>
      </c>
      <c r="G6" s="9" t="s">
        <v>195</v>
      </c>
      <c r="H6" t="s">
        <v>171</v>
      </c>
      <c r="I6" s="12">
        <v>128600</v>
      </c>
      <c r="J6" s="12">
        <v>0</v>
      </c>
      <c r="K6" s="12">
        <v>0</v>
      </c>
      <c r="L6" s="12">
        <v>0</v>
      </c>
    </row>
    <row r="7" spans="1:12">
      <c r="A7" t="s">
        <v>164</v>
      </c>
      <c r="B7" t="s">
        <v>193</v>
      </c>
      <c r="C7" t="s">
        <v>161</v>
      </c>
      <c r="D7" t="s">
        <v>162</v>
      </c>
      <c r="E7" s="9" t="s">
        <v>163</v>
      </c>
      <c r="F7" t="s">
        <v>164</v>
      </c>
      <c r="G7" s="9" t="s">
        <v>125</v>
      </c>
      <c r="H7" t="s">
        <v>126</v>
      </c>
      <c r="I7" s="12">
        <v>0</v>
      </c>
      <c r="J7" s="12">
        <v>0</v>
      </c>
      <c r="K7" s="12">
        <v>0</v>
      </c>
      <c r="L7" s="12">
        <v>1985</v>
      </c>
    </row>
    <row r="9" spans="1:12">
      <c r="A9" t="s">
        <v>706</v>
      </c>
    </row>
    <row r="10" spans="1:12">
      <c r="A10" t="s">
        <v>707</v>
      </c>
    </row>
    <row r="11" spans="1:12">
      <c r="A11" t="s">
        <v>708</v>
      </c>
    </row>
    <row r="12" spans="1:12">
      <c r="A12" t="s">
        <v>709</v>
      </c>
    </row>
    <row r="13" spans="1:12">
      <c r="A13" t="s">
        <v>710</v>
      </c>
    </row>
  </sheetData>
  <mergeCells count="1">
    <mergeCell ref="A2:D2"/>
  </mergeCells>
  <hyperlinks>
    <hyperlink ref="A1" location="'D406'!A1" display="D406" xr:uid="{D0795FA2-72E8-4655-BC0F-6A939A13A96B}"/>
  </hyperlinks>
  <pageMargins left="0.7" right="0.7" top="0.75" bottom="0.75" header="0.3" footer="0.3"/>
  <legacyDrawing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EBEE1-D86C-4EF8-A77D-7D9127D3D086}">
  <dimension ref="A1:L15"/>
  <sheetViews>
    <sheetView zoomScale="130" zoomScaleNormal="130" workbookViewId="0"/>
  </sheetViews>
  <sheetFormatPr defaultRowHeight="14.4"/>
  <cols>
    <col min="1" max="4" width="14.5546875" customWidth="1"/>
    <col min="5" max="5" width="14.5546875" style="4" customWidth="1"/>
    <col min="6" max="6" width="14.5546875" customWidth="1"/>
    <col min="7" max="7" width="14.5546875" style="4" customWidth="1"/>
    <col min="8" max="12" width="14.5546875" customWidth="1"/>
  </cols>
  <sheetData>
    <row r="1" spans="1:12">
      <c r="A1" s="95" t="s">
        <v>824</v>
      </c>
    </row>
    <row r="2" spans="1:12" ht="12.75" customHeight="1">
      <c r="A2" s="353" t="s">
        <v>876</v>
      </c>
      <c r="B2" s="353"/>
      <c r="C2" s="353"/>
      <c r="D2" s="353"/>
      <c r="E2" s="36"/>
      <c r="F2" s="38" t="s">
        <v>173</v>
      </c>
      <c r="G2" s="36"/>
      <c r="H2" s="38" t="s">
        <v>174</v>
      </c>
      <c r="I2" s="38" t="s">
        <v>175</v>
      </c>
      <c r="J2" s="38" t="s">
        <v>176</v>
      </c>
      <c r="K2" s="38" t="s">
        <v>177</v>
      </c>
      <c r="L2" s="38" t="s">
        <v>178</v>
      </c>
    </row>
    <row r="3" spans="1:12" ht="12.75" customHeight="1">
      <c r="A3" s="30" t="s">
        <v>150</v>
      </c>
      <c r="B3" s="30" t="s">
        <v>151</v>
      </c>
      <c r="C3" s="30" t="s">
        <v>152</v>
      </c>
      <c r="D3" s="30" t="s">
        <v>153</v>
      </c>
      <c r="E3" s="36"/>
      <c r="F3" s="38"/>
      <c r="G3" s="36"/>
      <c r="H3" s="38"/>
      <c r="I3" s="38"/>
      <c r="J3" s="38"/>
      <c r="K3" s="38"/>
      <c r="L3" s="38"/>
    </row>
    <row r="4" spans="1:12" s="39" customFormat="1" ht="28.8">
      <c r="A4" s="39" t="s">
        <v>154</v>
      </c>
      <c r="B4" s="39" t="s">
        <v>155</v>
      </c>
      <c r="C4" s="39" t="s">
        <v>156</v>
      </c>
      <c r="D4" s="39" t="s">
        <v>157</v>
      </c>
      <c r="E4" s="40" t="s">
        <v>158</v>
      </c>
      <c r="F4" s="39" t="s">
        <v>172</v>
      </c>
      <c r="G4" s="40" t="s">
        <v>160</v>
      </c>
      <c r="H4" s="39" t="s">
        <v>92</v>
      </c>
      <c r="I4" s="39" t="s">
        <v>95</v>
      </c>
      <c r="J4" s="39" t="s">
        <v>96</v>
      </c>
      <c r="K4" s="39" t="s">
        <v>97</v>
      </c>
      <c r="L4" s="39" t="s">
        <v>98</v>
      </c>
    </row>
    <row r="5" spans="1:12">
      <c r="A5" t="s">
        <v>181</v>
      </c>
      <c r="B5" t="s">
        <v>182</v>
      </c>
      <c r="C5" t="s">
        <v>179</v>
      </c>
      <c r="D5" t="s">
        <v>162</v>
      </c>
      <c r="E5" s="9" t="s">
        <v>163</v>
      </c>
      <c r="F5" t="s">
        <v>181</v>
      </c>
      <c r="G5" s="9" t="s">
        <v>187</v>
      </c>
      <c r="H5" t="s">
        <v>188</v>
      </c>
      <c r="I5" s="12">
        <v>0</v>
      </c>
      <c r="J5" s="12">
        <v>6500</v>
      </c>
      <c r="K5" s="12">
        <v>0</v>
      </c>
      <c r="L5" s="12">
        <v>0</v>
      </c>
    </row>
    <row r="6" spans="1:12">
      <c r="A6" t="s">
        <v>185</v>
      </c>
      <c r="B6" t="s">
        <v>186</v>
      </c>
      <c r="C6" t="s">
        <v>183</v>
      </c>
      <c r="D6" t="s">
        <v>184</v>
      </c>
      <c r="E6" s="9" t="s">
        <v>169</v>
      </c>
      <c r="F6" t="s">
        <v>185</v>
      </c>
      <c r="G6" s="9" t="s">
        <v>189</v>
      </c>
      <c r="H6" t="s">
        <v>190</v>
      </c>
      <c r="I6" s="12">
        <v>0</v>
      </c>
      <c r="J6" s="12">
        <v>15980</v>
      </c>
      <c r="K6" s="12">
        <v>0</v>
      </c>
      <c r="L6" s="12">
        <v>18000</v>
      </c>
    </row>
    <row r="7" spans="1:12">
      <c r="A7" t="s">
        <v>181</v>
      </c>
      <c r="B7" t="s">
        <v>182</v>
      </c>
      <c r="C7" t="s">
        <v>180</v>
      </c>
      <c r="D7" t="s">
        <v>162</v>
      </c>
      <c r="E7" s="9" t="s">
        <v>163</v>
      </c>
      <c r="F7" t="s">
        <v>181</v>
      </c>
      <c r="G7" s="9" t="s">
        <v>191</v>
      </c>
      <c r="H7" t="s">
        <v>192</v>
      </c>
      <c r="I7" s="12">
        <v>0</v>
      </c>
      <c r="J7" s="12">
        <v>0</v>
      </c>
      <c r="K7" s="12">
        <v>0</v>
      </c>
      <c r="L7" s="12">
        <v>40000</v>
      </c>
    </row>
    <row r="10" spans="1:12">
      <c r="B10" t="s">
        <v>711</v>
      </c>
    </row>
    <row r="11" spans="1:12">
      <c r="B11" t="s">
        <v>707</v>
      </c>
    </row>
    <row r="12" spans="1:12">
      <c r="B12" t="s">
        <v>712</v>
      </c>
    </row>
    <row r="13" spans="1:12">
      <c r="B13" t="s">
        <v>713</v>
      </c>
    </row>
    <row r="14" spans="1:12">
      <c r="B14" t="s">
        <v>714</v>
      </c>
    </row>
    <row r="15" spans="1:12">
      <c r="B15" t="s">
        <v>715</v>
      </c>
    </row>
  </sheetData>
  <mergeCells count="1">
    <mergeCell ref="A2:D2"/>
  </mergeCells>
  <hyperlinks>
    <hyperlink ref="A1" location="'D406'!A1" display="D406" xr:uid="{954E9B5F-39AE-4CC7-A4E3-BDCA653F786E}"/>
  </hyperlinks>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FB146-3B85-4B5D-91E9-9B808BA6B86A}">
  <dimension ref="A1:P22"/>
  <sheetViews>
    <sheetView zoomScale="115" zoomScaleNormal="115" workbookViewId="0"/>
  </sheetViews>
  <sheetFormatPr defaultRowHeight="14.4"/>
  <cols>
    <col min="1" max="1" width="8.88671875" customWidth="1"/>
    <col min="2" max="2" width="33.44140625" customWidth="1"/>
    <col min="3" max="3" width="8.5546875" customWidth="1"/>
    <col min="4" max="4" width="52.109375" style="8" customWidth="1"/>
    <col min="5" max="8" width="11" customWidth="1"/>
    <col min="9" max="9" width="2.109375" customWidth="1"/>
  </cols>
  <sheetData>
    <row r="1" spans="1:16">
      <c r="A1" s="95" t="s">
        <v>824</v>
      </c>
    </row>
    <row r="2" spans="1:16">
      <c r="A2" s="30" t="s">
        <v>221</v>
      </c>
      <c r="B2" s="30" t="s">
        <v>222</v>
      </c>
      <c r="C2" s="30" t="s">
        <v>223</v>
      </c>
      <c r="D2" s="37" t="s">
        <v>224</v>
      </c>
      <c r="E2" s="30" t="s">
        <v>227</v>
      </c>
      <c r="F2" s="30" t="s">
        <v>875</v>
      </c>
      <c r="G2" s="30" t="s">
        <v>229</v>
      </c>
      <c r="H2" s="30" t="s">
        <v>230</v>
      </c>
    </row>
    <row r="3" spans="1:16" s="39" customFormat="1" ht="28.8">
      <c r="A3" s="39" t="s">
        <v>220</v>
      </c>
      <c r="B3" s="39" t="s">
        <v>40</v>
      </c>
      <c r="C3" s="39" t="s">
        <v>225</v>
      </c>
      <c r="D3" s="41" t="s">
        <v>798</v>
      </c>
      <c r="E3" s="39" t="s">
        <v>226</v>
      </c>
      <c r="F3" s="39" t="s">
        <v>874</v>
      </c>
      <c r="G3" s="39" t="s">
        <v>228</v>
      </c>
      <c r="H3" s="39" t="s">
        <v>157</v>
      </c>
      <c r="J3" s="42" t="s">
        <v>716</v>
      </c>
    </row>
    <row r="4" spans="1:16" s="8" customFormat="1">
      <c r="A4" t="s">
        <v>200</v>
      </c>
      <c r="B4" t="s">
        <v>201</v>
      </c>
      <c r="C4" t="s">
        <v>231</v>
      </c>
      <c r="D4" s="8" t="s">
        <v>232</v>
      </c>
      <c r="E4" s="10">
        <v>0.19</v>
      </c>
      <c r="F4" s="10"/>
      <c r="G4">
        <v>100</v>
      </c>
      <c r="H4" t="s">
        <v>246</v>
      </c>
      <c r="J4" s="83" t="s">
        <v>717</v>
      </c>
      <c r="K4" s="83"/>
      <c r="L4" s="83"/>
      <c r="M4" s="83"/>
      <c r="N4" s="83"/>
      <c r="O4" s="83"/>
      <c r="P4" s="83"/>
    </row>
    <row r="5" spans="1:16">
      <c r="A5" t="s">
        <v>200</v>
      </c>
      <c r="B5" t="s">
        <v>201</v>
      </c>
      <c r="C5" t="s">
        <v>233</v>
      </c>
      <c r="D5" s="8" t="s">
        <v>234</v>
      </c>
      <c r="E5" s="10">
        <v>0.19</v>
      </c>
      <c r="F5" s="10"/>
      <c r="G5">
        <v>100</v>
      </c>
      <c r="H5" t="s">
        <v>246</v>
      </c>
      <c r="J5" t="s">
        <v>718</v>
      </c>
    </row>
    <row r="6" spans="1:16">
      <c r="A6" t="s">
        <v>200</v>
      </c>
      <c r="B6" t="s">
        <v>201</v>
      </c>
      <c r="C6" t="s">
        <v>235</v>
      </c>
      <c r="D6" s="8" t="s">
        <v>236</v>
      </c>
      <c r="E6" s="10">
        <v>0.09</v>
      </c>
      <c r="F6" s="10"/>
      <c r="G6">
        <v>100</v>
      </c>
      <c r="H6" t="s">
        <v>246</v>
      </c>
      <c r="J6" t="s">
        <v>719</v>
      </c>
    </row>
    <row r="7" spans="1:16">
      <c r="A7" t="s">
        <v>200</v>
      </c>
      <c r="B7" t="s">
        <v>201</v>
      </c>
      <c r="C7" t="s">
        <v>237</v>
      </c>
      <c r="D7" s="8" t="s">
        <v>238</v>
      </c>
      <c r="E7" s="10">
        <v>0.19</v>
      </c>
      <c r="F7" s="10"/>
      <c r="G7">
        <v>100</v>
      </c>
      <c r="H7" t="s">
        <v>246</v>
      </c>
    </row>
    <row r="8" spans="1:16">
      <c r="A8" t="s">
        <v>200</v>
      </c>
      <c r="B8" t="s">
        <v>201</v>
      </c>
      <c r="C8" t="s">
        <v>239</v>
      </c>
      <c r="D8" s="8" t="s">
        <v>240</v>
      </c>
      <c r="E8" s="10">
        <v>0.09</v>
      </c>
      <c r="F8" s="10"/>
      <c r="G8">
        <v>100</v>
      </c>
      <c r="H8" t="s">
        <v>246</v>
      </c>
    </row>
    <row r="9" spans="1:16">
      <c r="A9" t="s">
        <v>200</v>
      </c>
      <c r="B9" t="s">
        <v>201</v>
      </c>
      <c r="C9" t="s">
        <v>241</v>
      </c>
      <c r="D9" s="8" t="s">
        <v>242</v>
      </c>
      <c r="E9" s="10">
        <v>0.19</v>
      </c>
      <c r="F9" s="10"/>
      <c r="G9">
        <v>100</v>
      </c>
      <c r="H9" t="s">
        <v>246</v>
      </c>
    </row>
    <row r="10" spans="1:16">
      <c r="A10" t="s">
        <v>200</v>
      </c>
      <c r="B10" t="s">
        <v>201</v>
      </c>
      <c r="C10" t="s">
        <v>243</v>
      </c>
      <c r="D10" s="8" t="s">
        <v>244</v>
      </c>
      <c r="E10" s="10">
        <v>0</v>
      </c>
      <c r="F10" s="10"/>
      <c r="G10">
        <v>100</v>
      </c>
      <c r="H10" t="s">
        <v>246</v>
      </c>
    </row>
    <row r="11" spans="1:16">
      <c r="A11" t="s">
        <v>200</v>
      </c>
      <c r="B11" t="s">
        <v>201</v>
      </c>
      <c r="C11" t="s">
        <v>245</v>
      </c>
      <c r="D11" s="8" t="s">
        <v>0</v>
      </c>
      <c r="E11" s="10">
        <v>0</v>
      </c>
      <c r="F11" s="10"/>
      <c r="G11">
        <v>100</v>
      </c>
      <c r="H11" t="s">
        <v>246</v>
      </c>
    </row>
    <row r="12" spans="1:16">
      <c r="A12" t="s">
        <v>200</v>
      </c>
      <c r="B12" t="s">
        <v>201</v>
      </c>
      <c r="C12" t="s">
        <v>247</v>
      </c>
      <c r="D12" s="8" t="s">
        <v>248</v>
      </c>
      <c r="E12" s="10"/>
      <c r="F12" s="10"/>
      <c r="G12">
        <v>100</v>
      </c>
      <c r="H12" t="s">
        <v>246</v>
      </c>
    </row>
    <row r="13" spans="1:16">
      <c r="A13" s="8" t="s">
        <v>198</v>
      </c>
      <c r="B13" s="8" t="s">
        <v>199</v>
      </c>
      <c r="C13" s="8" t="s">
        <v>249</v>
      </c>
      <c r="D13" s="8" t="s">
        <v>199</v>
      </c>
      <c r="E13" s="19">
        <v>0</v>
      </c>
      <c r="F13" s="19"/>
      <c r="G13" s="8">
        <v>100</v>
      </c>
      <c r="H13" s="8" t="s">
        <v>246</v>
      </c>
    </row>
    <row r="14" spans="1:16" s="8" customFormat="1">
      <c r="A14" s="8" t="s">
        <v>202</v>
      </c>
      <c r="B14" s="8" t="s">
        <v>203</v>
      </c>
      <c r="C14" s="8" t="s">
        <v>249</v>
      </c>
      <c r="D14" s="8" t="s">
        <v>203</v>
      </c>
      <c r="E14" s="19">
        <v>0</v>
      </c>
      <c r="F14" s="19"/>
      <c r="G14" s="8">
        <v>100</v>
      </c>
      <c r="H14" s="8" t="s">
        <v>246</v>
      </c>
    </row>
    <row r="15" spans="1:16" s="8" customFormat="1">
      <c r="A15" s="8" t="s">
        <v>204</v>
      </c>
      <c r="B15" s="8" t="s">
        <v>205</v>
      </c>
      <c r="C15" s="8" t="s">
        <v>249</v>
      </c>
      <c r="D15" s="8" t="s">
        <v>205</v>
      </c>
      <c r="E15" s="19">
        <v>0</v>
      </c>
      <c r="F15" s="19"/>
      <c r="G15" s="8">
        <v>100</v>
      </c>
      <c r="H15" s="8" t="s">
        <v>246</v>
      </c>
    </row>
    <row r="16" spans="1:16" s="8" customFormat="1">
      <c r="A16" s="8" t="s">
        <v>206</v>
      </c>
      <c r="B16" s="8" t="s">
        <v>207</v>
      </c>
      <c r="C16" s="8" t="s">
        <v>249</v>
      </c>
      <c r="D16" s="8" t="s">
        <v>207</v>
      </c>
      <c r="E16" s="19">
        <v>0</v>
      </c>
      <c r="F16" s="19"/>
      <c r="G16" s="8">
        <v>100</v>
      </c>
      <c r="H16" s="8" t="s">
        <v>246</v>
      </c>
    </row>
    <row r="17" spans="1:8" s="8" customFormat="1">
      <c r="A17" s="8" t="s">
        <v>208</v>
      </c>
      <c r="B17" s="8" t="s">
        <v>209</v>
      </c>
      <c r="C17" s="8" t="s">
        <v>249</v>
      </c>
      <c r="D17" s="8" t="s">
        <v>209</v>
      </c>
      <c r="E17" s="19">
        <v>0</v>
      </c>
      <c r="F17" s="19"/>
      <c r="G17" s="8">
        <v>100</v>
      </c>
      <c r="H17" s="8" t="s">
        <v>246</v>
      </c>
    </row>
    <row r="18" spans="1:8" s="8" customFormat="1">
      <c r="A18" s="8" t="s">
        <v>210</v>
      </c>
      <c r="B18" s="8" t="s">
        <v>211</v>
      </c>
      <c r="C18" s="8" t="s">
        <v>249</v>
      </c>
      <c r="D18" s="8" t="s">
        <v>211</v>
      </c>
      <c r="E18" s="19">
        <v>0</v>
      </c>
      <c r="F18" s="19"/>
      <c r="G18" s="8">
        <v>100</v>
      </c>
      <c r="H18" s="8" t="s">
        <v>246</v>
      </c>
    </row>
    <row r="19" spans="1:8" s="8" customFormat="1">
      <c r="A19" s="8" t="s">
        <v>218</v>
      </c>
      <c r="B19" s="8" t="s">
        <v>219</v>
      </c>
      <c r="C19" s="8" t="s">
        <v>249</v>
      </c>
      <c r="D19" s="8" t="s">
        <v>219</v>
      </c>
      <c r="E19" s="19">
        <v>0</v>
      </c>
      <c r="F19" s="19"/>
      <c r="G19" s="8">
        <v>100</v>
      </c>
      <c r="H19" s="8" t="s">
        <v>246</v>
      </c>
    </row>
    <row r="20" spans="1:8">
      <c r="A20" t="s">
        <v>212</v>
      </c>
      <c r="B20" t="s">
        <v>213</v>
      </c>
      <c r="C20" t="s">
        <v>250</v>
      </c>
      <c r="D20" s="8" t="s">
        <v>213</v>
      </c>
      <c r="E20" s="10">
        <v>0.05</v>
      </c>
      <c r="F20" s="10"/>
      <c r="G20">
        <v>100</v>
      </c>
      <c r="H20" t="s">
        <v>246</v>
      </c>
    </row>
    <row r="21" spans="1:8">
      <c r="A21" t="s">
        <v>214</v>
      </c>
      <c r="B21" t="s">
        <v>215</v>
      </c>
      <c r="C21" t="s">
        <v>251</v>
      </c>
      <c r="D21" s="8" t="s">
        <v>215</v>
      </c>
      <c r="E21" s="10">
        <v>0</v>
      </c>
      <c r="F21" s="10"/>
      <c r="G21">
        <v>100</v>
      </c>
      <c r="H21" t="s">
        <v>246</v>
      </c>
    </row>
    <row r="22" spans="1:8">
      <c r="A22" t="s">
        <v>216</v>
      </c>
      <c r="B22" t="s">
        <v>217</v>
      </c>
      <c r="C22" t="s">
        <v>252</v>
      </c>
      <c r="D22" s="8" t="s">
        <v>217</v>
      </c>
      <c r="E22" s="10">
        <v>0</v>
      </c>
      <c r="F22" s="10"/>
      <c r="G22">
        <v>100</v>
      </c>
      <c r="H22" t="s">
        <v>246</v>
      </c>
    </row>
  </sheetData>
  <phoneticPr fontId="2" type="noConversion"/>
  <hyperlinks>
    <hyperlink ref="A1" location="'D406'!A1" display="D406" xr:uid="{5CC8F025-BACE-47AF-BD5F-C844A82D3FA1}"/>
  </hyperlinks>
  <pageMargins left="0.7" right="0.7" top="0.75" bottom="0.75" header="0.3" footer="0.3"/>
  <legacyDrawing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6BD4B-3835-4F56-89BA-F1A685B5AC02}">
  <dimension ref="A1:E9"/>
  <sheetViews>
    <sheetView zoomScale="145" zoomScaleNormal="145" workbookViewId="0"/>
  </sheetViews>
  <sheetFormatPr defaultRowHeight="14.4"/>
  <cols>
    <col min="1" max="1" width="16.44140625" style="9" customWidth="1"/>
    <col min="2" max="2" width="13.44140625" customWidth="1"/>
    <col min="3" max="3" width="13" customWidth="1"/>
  </cols>
  <sheetData>
    <row r="1" spans="1:5">
      <c r="A1" s="226" t="s">
        <v>824</v>
      </c>
      <c r="B1" s="30" t="s">
        <v>263</v>
      </c>
      <c r="C1" s="30" t="s">
        <v>264</v>
      </c>
    </row>
    <row r="2" spans="1:5" ht="38.1" customHeight="1">
      <c r="A2" s="40" t="s">
        <v>261</v>
      </c>
      <c r="B2" s="39" t="s">
        <v>262</v>
      </c>
      <c r="C2" s="39" t="s">
        <v>40</v>
      </c>
      <c r="E2" t="s">
        <v>720</v>
      </c>
    </row>
    <row r="3" spans="1:5">
      <c r="A3" s="9" t="s">
        <v>54</v>
      </c>
      <c r="B3" t="s">
        <v>55</v>
      </c>
      <c r="C3" t="s">
        <v>265</v>
      </c>
      <c r="E3" t="s">
        <v>721</v>
      </c>
    </row>
    <row r="4" spans="1:5">
      <c r="A4" s="9" t="s">
        <v>62</v>
      </c>
      <c r="B4" t="s">
        <v>63</v>
      </c>
      <c r="C4" t="s">
        <v>266</v>
      </c>
    </row>
    <row r="5" spans="1:5">
      <c r="A5" s="9" t="s">
        <v>58</v>
      </c>
      <c r="B5" t="s">
        <v>59</v>
      </c>
      <c r="C5" t="s">
        <v>267</v>
      </c>
    </row>
    <row r="6" spans="1:5">
      <c r="A6" s="9" t="s">
        <v>253</v>
      </c>
      <c r="B6" t="s">
        <v>254</v>
      </c>
      <c r="C6" t="s">
        <v>268</v>
      </c>
    </row>
    <row r="7" spans="1:5">
      <c r="A7" s="9" t="s">
        <v>255</v>
      </c>
      <c r="B7" t="s">
        <v>256</v>
      </c>
      <c r="C7" t="s">
        <v>255</v>
      </c>
    </row>
    <row r="8" spans="1:5">
      <c r="A8" s="9" t="s">
        <v>257</v>
      </c>
      <c r="B8" t="s">
        <v>258</v>
      </c>
      <c r="C8" t="s">
        <v>269</v>
      </c>
    </row>
    <row r="9" spans="1:5">
      <c r="A9" s="9" t="s">
        <v>259</v>
      </c>
      <c r="B9" t="s">
        <v>260</v>
      </c>
      <c r="C9" t="s">
        <v>270</v>
      </c>
    </row>
  </sheetData>
  <hyperlinks>
    <hyperlink ref="A1" location="'D406'!A1" display="D406" xr:uid="{DEBAFDEF-DB21-4E66-AD0E-BDE69E22DBAD}"/>
  </hyperlinks>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EFE35-1AFE-447D-A6B8-3565FE32F513}">
  <dimension ref="A1:F26"/>
  <sheetViews>
    <sheetView zoomScale="115" zoomScaleNormal="115" workbookViewId="0">
      <pane ySplit="3" topLeftCell="A4" activePane="bottomLeft" state="frozen"/>
      <selection pane="bottomLeft"/>
    </sheetView>
  </sheetViews>
  <sheetFormatPr defaultRowHeight="14.4"/>
  <cols>
    <col min="1" max="1" width="14.5546875" customWidth="1"/>
    <col min="2" max="2" width="19.44140625" customWidth="1"/>
    <col min="3" max="3" width="14.5546875" customWidth="1"/>
    <col min="4" max="4" width="22.88671875" customWidth="1"/>
  </cols>
  <sheetData>
    <row r="1" spans="1:6">
      <c r="A1" s="95" t="s">
        <v>824</v>
      </c>
    </row>
    <row r="2" spans="1:6">
      <c r="A2" s="30" t="s">
        <v>290</v>
      </c>
      <c r="B2" s="30" t="s">
        <v>291</v>
      </c>
      <c r="C2" s="30" t="s">
        <v>286</v>
      </c>
      <c r="D2" s="30" t="s">
        <v>287</v>
      </c>
    </row>
    <row r="3" spans="1:6" ht="28.8">
      <c r="A3" s="39" t="s">
        <v>288</v>
      </c>
      <c r="B3" s="39" t="s">
        <v>289</v>
      </c>
      <c r="C3" s="39" t="s">
        <v>284</v>
      </c>
      <c r="D3" s="39" t="s">
        <v>285</v>
      </c>
    </row>
    <row r="4" spans="1:6">
      <c r="A4" t="s">
        <v>274</v>
      </c>
      <c r="B4" t="s">
        <v>275</v>
      </c>
      <c r="C4" t="s">
        <v>280</v>
      </c>
      <c r="D4" t="s">
        <v>276</v>
      </c>
      <c r="F4" t="s">
        <v>722</v>
      </c>
    </row>
    <row r="5" spans="1:6">
      <c r="A5" t="s">
        <v>274</v>
      </c>
      <c r="B5" t="s">
        <v>275</v>
      </c>
      <c r="C5" t="s">
        <v>281</v>
      </c>
      <c r="D5" t="s">
        <v>277</v>
      </c>
      <c r="F5" t="s">
        <v>723</v>
      </c>
    </row>
    <row r="6" spans="1:6">
      <c r="A6" t="s">
        <v>274</v>
      </c>
      <c r="B6" t="s">
        <v>275</v>
      </c>
      <c r="C6" t="s">
        <v>282</v>
      </c>
      <c r="D6" t="s">
        <v>278</v>
      </c>
      <c r="F6" t="s">
        <v>724</v>
      </c>
    </row>
    <row r="7" spans="1:6">
      <c r="A7" t="s">
        <v>274</v>
      </c>
      <c r="B7" t="s">
        <v>275</v>
      </c>
      <c r="C7" t="s">
        <v>283</v>
      </c>
      <c r="D7" t="s">
        <v>279</v>
      </c>
    </row>
    <row r="8" spans="1:6">
      <c r="A8" t="s">
        <v>274</v>
      </c>
      <c r="B8" t="s">
        <v>275</v>
      </c>
      <c r="C8" t="s">
        <v>272</v>
      </c>
      <c r="D8" t="s">
        <v>271</v>
      </c>
    </row>
    <row r="10" spans="1:6">
      <c r="B10" t="s">
        <v>895</v>
      </c>
    </row>
    <row r="11" spans="1:6">
      <c r="B11" t="s">
        <v>896</v>
      </c>
    </row>
    <row r="12" spans="1:6">
      <c r="B12" t="s">
        <v>897</v>
      </c>
    </row>
    <row r="14" spans="1:6">
      <c r="B14" t="s">
        <v>898</v>
      </c>
    </row>
    <row r="15" spans="1:6">
      <c r="B15" t="s">
        <v>899</v>
      </c>
    </row>
    <row r="16" spans="1:6">
      <c r="B16" t="s">
        <v>900</v>
      </c>
    </row>
    <row r="17" spans="2:2">
      <c r="B17" t="s">
        <v>901</v>
      </c>
    </row>
    <row r="18" spans="2:2">
      <c r="B18" t="s">
        <v>902</v>
      </c>
    </row>
    <row r="19" spans="2:2">
      <c r="B19" t="s">
        <v>903</v>
      </c>
    </row>
    <row r="20" spans="2:2">
      <c r="B20" t="s">
        <v>904</v>
      </c>
    </row>
    <row r="21" spans="2:2">
      <c r="B21" t="s">
        <v>905</v>
      </c>
    </row>
    <row r="22" spans="2:2">
      <c r="B22" t="s">
        <v>908</v>
      </c>
    </row>
    <row r="24" spans="2:2">
      <c r="B24" t="s">
        <v>909</v>
      </c>
    </row>
    <row r="25" spans="2:2">
      <c r="B25" t="s">
        <v>906</v>
      </c>
    </row>
    <row r="26" spans="2:2">
      <c r="B26" t="s">
        <v>907</v>
      </c>
    </row>
  </sheetData>
  <phoneticPr fontId="2" type="noConversion"/>
  <hyperlinks>
    <hyperlink ref="A1" location="'D406'!A1" display="D406" xr:uid="{09C6A943-40CF-42E4-B9D1-18BE1E60E33E}"/>
  </hyperlinks>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6E4E8-B893-42E2-A8BB-29CEBF1CBE0C}">
  <dimension ref="A1:F26"/>
  <sheetViews>
    <sheetView zoomScale="145" zoomScaleNormal="145" workbookViewId="0"/>
  </sheetViews>
  <sheetFormatPr defaultRowHeight="14.4"/>
  <cols>
    <col min="1" max="1" width="11.44140625" customWidth="1"/>
    <col min="2" max="2" width="49.44140625" customWidth="1"/>
  </cols>
  <sheetData>
    <row r="1" spans="1:2">
      <c r="A1" s="95" t="s">
        <v>824</v>
      </c>
    </row>
    <row r="2" spans="1:2">
      <c r="A2" s="30" t="s">
        <v>82</v>
      </c>
      <c r="B2" s="30" t="s">
        <v>83</v>
      </c>
    </row>
    <row r="3" spans="1:2" ht="28.8">
      <c r="A3" s="39" t="s">
        <v>81</v>
      </c>
      <c r="B3" s="39" t="s">
        <v>40</v>
      </c>
    </row>
    <row r="4" spans="1:2">
      <c r="A4">
        <v>10</v>
      </c>
      <c r="B4" t="s">
        <v>806</v>
      </c>
    </row>
    <row r="5" spans="1:2">
      <c r="A5">
        <v>20</v>
      </c>
      <c r="B5" t="s">
        <v>807</v>
      </c>
    </row>
    <row r="6" spans="1:2">
      <c r="A6">
        <v>30</v>
      </c>
      <c r="B6" t="s">
        <v>805</v>
      </c>
    </row>
    <row r="7" spans="1:2">
      <c r="A7">
        <v>40</v>
      </c>
      <c r="B7" t="s">
        <v>1582</v>
      </c>
    </row>
    <row r="8" spans="1:2">
      <c r="A8">
        <v>50</v>
      </c>
      <c r="B8" t="s">
        <v>1583</v>
      </c>
    </row>
    <row r="9" spans="1:2">
      <c r="A9">
        <v>60</v>
      </c>
      <c r="B9" t="s">
        <v>1584</v>
      </c>
    </row>
    <row r="10" spans="1:2">
      <c r="A10">
        <v>70</v>
      </c>
      <c r="B10" t="s">
        <v>28</v>
      </c>
    </row>
    <row r="11" spans="1:2">
      <c r="A11">
        <v>80</v>
      </c>
      <c r="B11" t="s">
        <v>1585</v>
      </c>
    </row>
    <row r="12" spans="1:2">
      <c r="A12">
        <v>90</v>
      </c>
      <c r="B12" t="s">
        <v>1586</v>
      </c>
    </row>
    <row r="13" spans="1:2">
      <c r="A13">
        <v>100</v>
      </c>
      <c r="B13" t="s">
        <v>1587</v>
      </c>
    </row>
    <row r="14" spans="1:2">
      <c r="A14">
        <v>101</v>
      </c>
      <c r="B14" t="s">
        <v>1588</v>
      </c>
    </row>
    <row r="15" spans="1:2">
      <c r="A15">
        <v>110</v>
      </c>
      <c r="B15" t="s">
        <v>1589</v>
      </c>
    </row>
    <row r="16" spans="1:2">
      <c r="A16">
        <v>120</v>
      </c>
      <c r="B16" t="s">
        <v>1590</v>
      </c>
    </row>
    <row r="17" spans="1:6">
      <c r="A17">
        <v>130</v>
      </c>
      <c r="B17" t="s">
        <v>1591</v>
      </c>
    </row>
    <row r="18" spans="1:6">
      <c r="A18">
        <v>140</v>
      </c>
      <c r="B18" t="s">
        <v>1592</v>
      </c>
    </row>
    <row r="19" spans="1:6">
      <c r="A19">
        <v>150</v>
      </c>
      <c r="B19" t="s">
        <v>1593</v>
      </c>
    </row>
    <row r="20" spans="1:6">
      <c r="A20">
        <v>160</v>
      </c>
      <c r="B20" t="s">
        <v>29</v>
      </c>
    </row>
    <row r="21" spans="1:6">
      <c r="A21">
        <v>170</v>
      </c>
      <c r="B21" t="s">
        <v>1594</v>
      </c>
    </row>
    <row r="22" spans="1:6">
      <c r="A22">
        <v>180</v>
      </c>
      <c r="B22" t="s">
        <v>808</v>
      </c>
    </row>
    <row r="24" spans="1:6" ht="51" customHeight="1">
      <c r="A24" s="354" t="s">
        <v>1595</v>
      </c>
      <c r="B24" s="354"/>
      <c r="C24" s="354"/>
      <c r="D24" s="354"/>
      <c r="E24" s="354"/>
      <c r="F24" s="354"/>
    </row>
    <row r="25" spans="1:6" ht="5.4" customHeight="1"/>
    <row r="26" spans="1:6" ht="45" customHeight="1">
      <c r="A26" s="354" t="s">
        <v>1596</v>
      </c>
      <c r="B26" s="354"/>
      <c r="C26" s="354"/>
      <c r="D26" s="354"/>
      <c r="E26" s="354"/>
      <c r="F26" s="354"/>
    </row>
  </sheetData>
  <mergeCells count="2">
    <mergeCell ref="A24:F24"/>
    <mergeCell ref="A26:F26"/>
  </mergeCells>
  <hyperlinks>
    <hyperlink ref="A1" location="'D406'!A1" display="D406" xr:uid="{264A4085-3FEA-4978-8FDE-3405FA112EEB}"/>
  </hyperlinks>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D406</vt:lpstr>
      <vt:lpstr>1</vt:lpstr>
      <vt:lpstr>2.1</vt:lpstr>
      <vt:lpstr>2.3</vt:lpstr>
      <vt:lpstr>2.4</vt:lpstr>
      <vt:lpstr>2.5</vt:lpstr>
      <vt:lpstr>2.6</vt:lpstr>
      <vt:lpstr>2.7</vt:lpstr>
      <vt:lpstr>2.8</vt:lpstr>
      <vt:lpstr>2.9</vt:lpstr>
      <vt:lpstr>2.10</vt:lpstr>
      <vt:lpstr>2.11</vt:lpstr>
      <vt:lpstr>2.12</vt:lpstr>
      <vt:lpstr>3</vt:lpstr>
      <vt:lpstr>4.1</vt:lpstr>
      <vt:lpstr>4.2</vt:lpstr>
      <vt:lpstr>4.3</vt:lpstr>
      <vt:lpstr>4.4</vt:lpstr>
      <vt:lpstr>4.5</vt:lpstr>
      <vt:lpstr>GLOBAL - VALORIC</vt:lpstr>
      <vt:lpstr>PRO RATA</vt:lpstr>
      <vt:lpstr>TVA</vt:lpstr>
      <vt:lpstr>WHT</vt:lpstr>
      <vt:lpstr>D300</vt:lpstr>
      <vt:lpstr>xlsSAFT</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Dell</cp:lastModifiedBy>
  <dcterms:created xsi:type="dcterms:W3CDTF">2015-06-05T18:17:20Z</dcterms:created>
  <dcterms:modified xsi:type="dcterms:W3CDTF">2025-04-10T13:00:08Z</dcterms:modified>
</cp:coreProperties>
</file>